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fp-srv-02\data\Trziste\Bilans\2025_Bilans\Godisnji_izvjestaj\"/>
    </mc:Choice>
  </mc:AlternateContent>
  <xr:revisionPtr revIDLastSave="0" documentId="13_ncr:1_{91A7EA57-59DB-4B9D-A6F7-8C1D2FA3EA2A}" xr6:coauthVersionLast="47" xr6:coauthVersionMax="47" xr10:uidLastSave="{00000000-0000-0000-0000-000000000000}"/>
  <bookViews>
    <workbookView xWindow="28680" yWindow="-120" windowWidth="29040" windowHeight="15840" firstSheet="3" activeTab="8" xr2:uid="{972C13B6-70BE-4222-8FA8-ACD21F17BE15}"/>
  </bookViews>
  <sheets>
    <sheet name="2025_GWh" sheetId="1" r:id="rId1"/>
    <sheet name="2025_Proizvodnja_GWh" sheetId="2" r:id="rId2"/>
    <sheet name="2025_Potrošnja_GWh " sheetId="4" r:id="rId3"/>
    <sheet name="Deklarisana_razmjena" sheetId="5" r:id="rId4"/>
    <sheet name="Fizicka_razmjena" sheetId="6" r:id="rId5"/>
    <sheet name="Odstupanje_2025" sheetId="7" r:id="rId6"/>
    <sheet name="Konzum_Statistika_2025" sheetId="8" r:id="rId7"/>
    <sheet name="Konzum_2025" sheetId="9" r:id="rId8"/>
    <sheet name="Konzum_Dani_2025" sheetId="10" r:id="rId9"/>
  </sheets>
  <definedNames>
    <definedName name="\k" localSheetId="0">'2025_GWh'!#REF!</definedName>
    <definedName name="\k" localSheetId="2">#REF!</definedName>
    <definedName name="\k" localSheetId="1">#REF!</definedName>
    <definedName name="\k">#REF!</definedName>
    <definedName name="_Regression_Int" localSheetId="0" hidden="1">1</definedName>
    <definedName name="april">#REF!</definedName>
    <definedName name="avgust">#REF!</definedName>
    <definedName name="decembar">#REF!</definedName>
    <definedName name="februar">#REF!</definedName>
    <definedName name="januar">#REF!</definedName>
    <definedName name="jul">#REF!</definedName>
    <definedName name="jun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l" localSheetId="0">#REF!</definedName>
    <definedName name="l" localSheetId="2">#REF!</definedName>
    <definedName name="l" localSheetId="1">#REF!</definedName>
    <definedName name="l">#REF!</definedName>
    <definedName name="maj">#REF!</definedName>
    <definedName name="mart">#REF!</definedName>
    <definedName name="mž">#REF!</definedName>
    <definedName name="novembar">#REF!</definedName>
    <definedName name="oktobar">#REF!</definedName>
    <definedName name="_xlnm.Print_Area" localSheetId="0">'2025_GWh'!$A$1:$P$39</definedName>
    <definedName name="_xlnm.Print_Area" localSheetId="3">Deklarisana_razmjena!$A$2:$P$20</definedName>
    <definedName name="_xlnm.Print_Area" localSheetId="4">Fizicka_razmjena!$A$2:$P$20</definedName>
    <definedName name="_xlnm.Print_Area" localSheetId="6">Konzum_Statistika_2025!$B$1:$L$36</definedName>
    <definedName name="Print_Area_MI" localSheetId="0">'2025_GWh'!$B$3:$P$39</definedName>
    <definedName name="septemb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0" i="10" l="1"/>
  <c r="AB48" i="10"/>
  <c r="AB47" i="10"/>
  <c r="AB46" i="10"/>
  <c r="AB45" i="10"/>
  <c r="AB44" i="10"/>
  <c r="AB43" i="10"/>
  <c r="AB42" i="10"/>
  <c r="E40" i="10"/>
  <c r="F40" i="10" s="1"/>
  <c r="G40" i="10" s="1"/>
  <c r="H40" i="10" s="1"/>
  <c r="I40" i="10" s="1"/>
  <c r="J40" i="10" s="1"/>
  <c r="K40" i="10" s="1"/>
  <c r="L40" i="10" s="1"/>
  <c r="M40" i="10" s="1"/>
  <c r="N40" i="10" s="1"/>
  <c r="O40" i="10" s="1"/>
  <c r="P40" i="10" s="1"/>
  <c r="Q40" i="10" s="1"/>
  <c r="R40" i="10" s="1"/>
  <c r="S40" i="10" s="1"/>
  <c r="T40" i="10" s="1"/>
  <c r="U40" i="10" s="1"/>
  <c r="V40" i="10" s="1"/>
  <c r="W40" i="10" s="1"/>
  <c r="X40" i="10" s="1"/>
  <c r="Y40" i="10" s="1"/>
  <c r="Z40" i="10" s="1"/>
  <c r="AA40" i="10" s="1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AB7" i="10" l="1"/>
  <c r="AB11" i="10"/>
  <c r="AB15" i="10"/>
  <c r="AB25" i="10"/>
  <c r="AB29" i="10"/>
  <c r="AB33" i="10"/>
  <c r="AB41" i="10"/>
  <c r="AB82" i="10"/>
  <c r="AB60" i="10"/>
  <c r="AB26" i="10"/>
  <c r="AB8" i="10"/>
  <c r="AB12" i="10"/>
  <c r="AB16" i="10"/>
  <c r="AB30" i="10"/>
  <c r="AB49" i="10"/>
  <c r="AB64" i="10"/>
  <c r="AB51" i="10"/>
  <c r="AB52" i="10"/>
  <c r="AB34" i="10"/>
  <c r="AB5" i="10"/>
  <c r="AB6" i="10"/>
  <c r="AB9" i="10"/>
  <c r="AB10" i="10"/>
  <c r="AB13" i="10"/>
  <c r="AB14" i="10"/>
  <c r="AB23" i="10"/>
  <c r="AB24" i="10"/>
  <c r="AB27" i="10"/>
  <c r="AB28" i="10"/>
  <c r="AB31" i="10"/>
  <c r="AB32" i="10"/>
  <c r="AB86" i="10"/>
  <c r="AB62" i="10"/>
  <c r="AB66" i="10"/>
  <c r="AB81" i="10"/>
  <c r="AB78" i="10"/>
  <c r="AB84" i="10"/>
  <c r="AB68" i="10"/>
  <c r="AB83" i="10"/>
  <c r="AB59" i="10"/>
  <c r="AB61" i="10"/>
  <c r="AB63" i="10"/>
  <c r="AB65" i="10"/>
  <c r="AB69" i="10"/>
  <c r="AB77" i="10"/>
  <c r="AB79" i="10"/>
  <c r="AB85" i="10"/>
  <c r="AB88" i="10"/>
  <c r="AB70" i="10"/>
  <c r="AB80" i="10"/>
  <c r="AB87" i="10"/>
  <c r="J6" i="7"/>
  <c r="J8" i="7"/>
  <c r="J10" i="7"/>
  <c r="J12" i="7"/>
  <c r="J14" i="7"/>
  <c r="J16" i="7"/>
  <c r="J5" i="7"/>
  <c r="J7" i="7"/>
  <c r="J9" i="7"/>
  <c r="J11" i="7"/>
  <c r="J13" i="7"/>
  <c r="J15" i="7"/>
  <c r="AB67" i="10" l="1"/>
  <c r="J17" i="7"/>
  <c r="J64" i="6" l="1"/>
  <c r="I64" i="6"/>
  <c r="O63" i="6"/>
  <c r="N63" i="6"/>
  <c r="G63" i="6"/>
  <c r="F63" i="6"/>
  <c r="L62" i="6"/>
  <c r="K62" i="6"/>
  <c r="D62" i="6"/>
  <c r="P61" i="6"/>
  <c r="I61" i="6"/>
  <c r="H61" i="6"/>
  <c r="N60" i="6"/>
  <c r="M60" i="6"/>
  <c r="F60" i="6"/>
  <c r="E60" i="6"/>
  <c r="K59" i="6"/>
  <c r="J59" i="6"/>
  <c r="P58" i="6"/>
  <c r="O58" i="6"/>
  <c r="H58" i="6"/>
  <c r="G58" i="6"/>
  <c r="M57" i="6"/>
  <c r="L57" i="6"/>
  <c r="E57" i="6"/>
  <c r="D57" i="6"/>
  <c r="J56" i="6"/>
  <c r="I56" i="6"/>
  <c r="O18" i="6"/>
  <c r="O68" i="6" s="1"/>
  <c r="G18" i="6"/>
  <c r="G68" i="6" s="1"/>
  <c r="L17" i="6"/>
  <c r="L67" i="6" s="1"/>
  <c r="D17" i="6"/>
  <c r="D67" i="6" s="1"/>
  <c r="I16" i="6"/>
  <c r="I66" i="6" s="1"/>
  <c r="P64" i="6"/>
  <c r="O64" i="6"/>
  <c r="N64" i="6"/>
  <c r="M64" i="6"/>
  <c r="L64" i="6"/>
  <c r="K64" i="6"/>
  <c r="H64" i="6"/>
  <c r="G64" i="6"/>
  <c r="F64" i="6"/>
  <c r="E64" i="6"/>
  <c r="D64" i="6"/>
  <c r="P63" i="6"/>
  <c r="M63" i="6"/>
  <c r="L63" i="6"/>
  <c r="K63" i="6"/>
  <c r="J63" i="6"/>
  <c r="I63" i="6"/>
  <c r="H63" i="6"/>
  <c r="E63" i="6"/>
  <c r="D63" i="6"/>
  <c r="P62" i="6"/>
  <c r="O62" i="6"/>
  <c r="N62" i="6"/>
  <c r="M62" i="6"/>
  <c r="J62" i="6"/>
  <c r="I62" i="6"/>
  <c r="H62" i="6"/>
  <c r="G62" i="6"/>
  <c r="F62" i="6"/>
  <c r="E62" i="6"/>
  <c r="O61" i="6"/>
  <c r="N61" i="6"/>
  <c r="M17" i="6"/>
  <c r="M67" i="6" s="1"/>
  <c r="L61" i="6"/>
  <c r="K61" i="6"/>
  <c r="J61" i="6"/>
  <c r="G61" i="6"/>
  <c r="F61" i="6"/>
  <c r="E61" i="6"/>
  <c r="D61" i="6"/>
  <c r="P60" i="6"/>
  <c r="O60" i="6"/>
  <c r="L60" i="6"/>
  <c r="K60" i="6"/>
  <c r="J60" i="6"/>
  <c r="I60" i="6"/>
  <c r="H60" i="6"/>
  <c r="G60" i="6"/>
  <c r="D60" i="6"/>
  <c r="P59" i="6"/>
  <c r="O59" i="6"/>
  <c r="N59" i="6"/>
  <c r="M59" i="6"/>
  <c r="L59" i="6"/>
  <c r="I59" i="6"/>
  <c r="H59" i="6"/>
  <c r="G59" i="6"/>
  <c r="F59" i="6"/>
  <c r="E59" i="6"/>
  <c r="D59" i="6"/>
  <c r="N58" i="6"/>
  <c r="M58" i="6"/>
  <c r="L58" i="6"/>
  <c r="K58" i="6"/>
  <c r="J58" i="6"/>
  <c r="I58" i="6"/>
  <c r="F58" i="6"/>
  <c r="E58" i="6"/>
  <c r="D58" i="6"/>
  <c r="P57" i="6"/>
  <c r="O57" i="6"/>
  <c r="N57" i="6"/>
  <c r="K57" i="6"/>
  <c r="J57" i="6"/>
  <c r="I57" i="6"/>
  <c r="H57" i="6"/>
  <c r="G57" i="6"/>
  <c r="F57" i="6"/>
  <c r="P56" i="6"/>
  <c r="O56" i="6"/>
  <c r="N56" i="6"/>
  <c r="M56" i="6"/>
  <c r="L56" i="6"/>
  <c r="K56" i="6"/>
  <c r="H56" i="6"/>
  <c r="G56" i="6"/>
  <c r="F56" i="6"/>
  <c r="E56" i="6"/>
  <c r="D56" i="6"/>
  <c r="L14" i="5"/>
  <c r="K14" i="5"/>
  <c r="J14" i="5"/>
  <c r="D14" i="5"/>
  <c r="P14" i="5"/>
  <c r="O14" i="5"/>
  <c r="N14" i="5"/>
  <c r="M14" i="5"/>
  <c r="I14" i="5"/>
  <c r="H14" i="5"/>
  <c r="G14" i="5"/>
  <c r="F14" i="5"/>
  <c r="E14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F45" i="2"/>
  <c r="N45" i="2"/>
  <c r="L45" i="2"/>
  <c r="J45" i="2"/>
  <c r="D45" i="2"/>
  <c r="P35" i="2"/>
  <c r="P32" i="2"/>
  <c r="P30" i="2"/>
  <c r="O29" i="2"/>
  <c r="H29" i="2"/>
  <c r="G29" i="2"/>
  <c r="P28" i="2"/>
  <c r="I29" i="2"/>
  <c r="N29" i="2"/>
  <c r="M29" i="2"/>
  <c r="F29" i="2"/>
  <c r="E29" i="2"/>
  <c r="P21" i="2"/>
  <c r="P19" i="2"/>
  <c r="P17" i="2"/>
  <c r="P14" i="2"/>
  <c r="P13" i="2"/>
  <c r="P11" i="2"/>
  <c r="F23" i="2"/>
  <c r="N23" i="2"/>
  <c r="P7" i="2"/>
  <c r="O23" i="2"/>
  <c r="J23" i="2"/>
  <c r="I23" i="2"/>
  <c r="G23" i="2"/>
  <c r="E17" i="6" l="1"/>
  <c r="E67" i="6" s="1"/>
  <c r="P18" i="6"/>
  <c r="P68" i="6" s="1"/>
  <c r="H16" i="6"/>
  <c r="H66" i="6" s="1"/>
  <c r="P16" i="6"/>
  <c r="P66" i="6" s="1"/>
  <c r="K17" i="6"/>
  <c r="K67" i="6" s="1"/>
  <c r="F18" i="6"/>
  <c r="F68" i="6" s="1"/>
  <c r="N18" i="6"/>
  <c r="N68" i="6" s="1"/>
  <c r="K16" i="6"/>
  <c r="K66" i="6" s="1"/>
  <c r="F17" i="6"/>
  <c r="F67" i="6" s="1"/>
  <c r="N17" i="6"/>
  <c r="N67" i="6" s="1"/>
  <c r="I18" i="6"/>
  <c r="I68" i="6" s="1"/>
  <c r="H18" i="6"/>
  <c r="H68" i="6" s="1"/>
  <c r="D16" i="6"/>
  <c r="D66" i="6" s="1"/>
  <c r="L16" i="6"/>
  <c r="L66" i="6" s="1"/>
  <c r="G17" i="6"/>
  <c r="G67" i="6" s="1"/>
  <c r="O17" i="6"/>
  <c r="O67" i="6" s="1"/>
  <c r="J18" i="6"/>
  <c r="J68" i="6" s="1"/>
  <c r="J16" i="6"/>
  <c r="J66" i="6" s="1"/>
  <c r="E16" i="6"/>
  <c r="E66" i="6" s="1"/>
  <c r="M16" i="6"/>
  <c r="M66" i="6" s="1"/>
  <c r="H17" i="6"/>
  <c r="H67" i="6" s="1"/>
  <c r="P17" i="6"/>
  <c r="P67" i="6" s="1"/>
  <c r="K18" i="6"/>
  <c r="K68" i="6" s="1"/>
  <c r="F16" i="6"/>
  <c r="F66" i="6" s="1"/>
  <c r="N16" i="6"/>
  <c r="N66" i="6" s="1"/>
  <c r="I17" i="6"/>
  <c r="I67" i="6" s="1"/>
  <c r="D18" i="6"/>
  <c r="D68" i="6" s="1"/>
  <c r="L18" i="6"/>
  <c r="L68" i="6" s="1"/>
  <c r="M61" i="6"/>
  <c r="G16" i="6"/>
  <c r="G66" i="6" s="1"/>
  <c r="O16" i="6"/>
  <c r="O66" i="6" s="1"/>
  <c r="J17" i="6"/>
  <c r="J67" i="6" s="1"/>
  <c r="E18" i="6"/>
  <c r="E68" i="6" s="1"/>
  <c r="M18" i="6"/>
  <c r="M68" i="6" s="1"/>
  <c r="N46" i="2"/>
  <c r="F46" i="2"/>
  <c r="K23" i="2"/>
  <c r="P31" i="2"/>
  <c r="P40" i="2"/>
  <c r="O45" i="2"/>
  <c r="P10" i="2"/>
  <c r="D23" i="2"/>
  <c r="P27" i="2"/>
  <c r="P26" i="2"/>
  <c r="P37" i="2"/>
  <c r="P39" i="2"/>
  <c r="P25" i="2"/>
  <c r="G45" i="2"/>
  <c r="P43" i="2"/>
  <c r="L23" i="2"/>
  <c r="P9" i="2"/>
  <c r="P15" i="2"/>
  <c r="P8" i="2"/>
  <c r="P16" i="2"/>
  <c r="P44" i="2"/>
  <c r="P18" i="2"/>
  <c r="K45" i="2"/>
  <c r="P41" i="2"/>
  <c r="H23" i="2"/>
  <c r="P6" i="2"/>
  <c r="P12" i="2"/>
  <c r="P20" i="2"/>
  <c r="P22" i="2"/>
  <c r="D29" i="2"/>
  <c r="P24" i="2"/>
  <c r="L29" i="2"/>
  <c r="P33" i="2"/>
  <c r="P36" i="2"/>
  <c r="E23" i="2"/>
  <c r="M23" i="2"/>
  <c r="P34" i="2"/>
  <c r="P42" i="2"/>
  <c r="E45" i="2"/>
  <c r="M45" i="2"/>
  <c r="H45" i="2"/>
  <c r="J29" i="2"/>
  <c r="P38" i="2"/>
  <c r="I45" i="2"/>
  <c r="K29" i="2"/>
  <c r="P29" i="2" l="1"/>
  <c r="H46" i="2"/>
  <c r="L46" i="2"/>
  <c r="J46" i="2"/>
  <c r="I46" i="2"/>
  <c r="P23" i="2"/>
  <c r="D46" i="2"/>
  <c r="G46" i="2"/>
  <c r="M46" i="2"/>
  <c r="E46" i="2"/>
  <c r="K46" i="2"/>
  <c r="P45" i="2"/>
  <c r="O46" i="2"/>
  <c r="P46" i="2" l="1"/>
</calcChain>
</file>

<file path=xl/sharedStrings.xml><?xml version="1.0" encoding="utf-8"?>
<sst xmlns="http://schemas.openxmlformats.org/spreadsheetml/2006/main" count="576" uniqueCount="192">
  <si>
    <t>BILANS ELEKTRIČNE ENERGIJE NA PRIJENOSNOJ MREŽI</t>
  </si>
  <si>
    <t xml:space="preserve">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</si>
  <si>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</si>
  <si>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</si>
  <si>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</si>
  <si>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</si>
  <si>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</si>
  <si>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</si>
  <si>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</si>
  <si>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</si>
  <si>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</si>
  <si>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</si>
  <si>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</si>
  <si>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</si>
  <si>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GWh</t>
  </si>
  <si>
    <t>%</t>
  </si>
  <si>
    <t>Proizvodnja električne energije na prijenosnoj mreži</t>
  </si>
  <si>
    <t>(1)</t>
  </si>
  <si>
    <t>HE</t>
  </si>
  <si>
    <t>(2)</t>
  </si>
  <si>
    <t>TE</t>
  </si>
  <si>
    <t>(3)</t>
  </si>
  <si>
    <t>VE</t>
  </si>
  <si>
    <t>(4)</t>
  </si>
  <si>
    <t>FNE</t>
  </si>
  <si>
    <t>(5)</t>
  </si>
  <si>
    <t>Proizvodnja UKUPNO (1+2+3+4)</t>
  </si>
  <si>
    <t>(6)</t>
  </si>
  <si>
    <t>Enegija primljena iz distributivne mreže</t>
  </si>
  <si>
    <t>Prijem električne energije od susjednih EES</t>
  </si>
  <si>
    <t>(7)</t>
  </si>
  <si>
    <t>od EES Hrvatske</t>
  </si>
  <si>
    <t>(8)</t>
  </si>
  <si>
    <t>od EES Srbije</t>
  </si>
  <si>
    <t>(9)</t>
  </si>
  <si>
    <t>od EES Crne Gore</t>
  </si>
  <si>
    <t>(10)</t>
  </si>
  <si>
    <t>Prijem UKUPNO (7..9)</t>
  </si>
  <si>
    <t>(11)</t>
  </si>
  <si>
    <t>RASPOLOŽIVA ENERGIJA (5+6+10)</t>
  </si>
  <si>
    <t>Preuzimanje električne energije sa prijenosne mreže</t>
  </si>
  <si>
    <t>(12)</t>
  </si>
  <si>
    <t>Ditsributivne kompanije</t>
  </si>
  <si>
    <t>(13)</t>
  </si>
  <si>
    <t xml:space="preserve">Direktno priključeni potrošači </t>
  </si>
  <si>
    <t>(14)</t>
  </si>
  <si>
    <t>Vlastita potrošnja elektrana</t>
  </si>
  <si>
    <t>(15)</t>
  </si>
  <si>
    <t>Preuzimanje UKUPNO  (12+13+14)</t>
  </si>
  <si>
    <t>Isporuka električne energije za susjedne EES</t>
  </si>
  <si>
    <t>(16)</t>
  </si>
  <si>
    <t>za EES Hrvatske</t>
  </si>
  <si>
    <t>(17)</t>
  </si>
  <si>
    <t>za EES Srbije</t>
  </si>
  <si>
    <t>(18)</t>
  </si>
  <si>
    <t>za EES Crne Gore</t>
  </si>
  <si>
    <t>(19)</t>
  </si>
  <si>
    <t>Isporuka UKUPNO (16..19)</t>
  </si>
  <si>
    <t>(20)</t>
  </si>
  <si>
    <t>Pumpni rad</t>
  </si>
  <si>
    <t>(21)</t>
  </si>
  <si>
    <t>POTREBNA ENERGIJA (15+19+20)</t>
  </si>
  <si>
    <t>Prijenosni gubici</t>
  </si>
  <si>
    <t>(22)</t>
  </si>
  <si>
    <t>Prijenosni gubici (11-21)</t>
  </si>
  <si>
    <t>(23)</t>
  </si>
  <si>
    <t>U odnosu na raspoloživu energiju (22)/(11)</t>
  </si>
  <si>
    <t>INJEKTOVANJE ELEKTRIČNE ENERGIJE U PRIJENOSNU MREŽU</t>
  </si>
  <si>
    <t>OBJEKAT</t>
  </si>
  <si>
    <t>EPBiH</t>
  </si>
  <si>
    <t>HE Jablanica</t>
  </si>
  <si>
    <t>HE Grabovica</t>
  </si>
  <si>
    <t>HE Salakovac</t>
  </si>
  <si>
    <t>ERS</t>
  </si>
  <si>
    <t>HE Višegrad</t>
  </si>
  <si>
    <t>HE Trebinje 1</t>
  </si>
  <si>
    <t>HE Trebinje 2</t>
  </si>
  <si>
    <t>HE Dubrovnik (G2)</t>
  </si>
  <si>
    <t>HE Bočac</t>
  </si>
  <si>
    <t>RES BH</t>
  </si>
  <si>
    <t xml:space="preserve">HE Dub </t>
  </si>
  <si>
    <t>EPHZHB</t>
  </si>
  <si>
    <t>HE Rama</t>
  </si>
  <si>
    <t>HE Mostar</t>
  </si>
  <si>
    <t>HE Jajce 1</t>
  </si>
  <si>
    <t>HE Jajce 2</t>
  </si>
  <si>
    <t>PHE Čapljina</t>
  </si>
  <si>
    <t>HE Peć-Mlini</t>
  </si>
  <si>
    <t>HE Mostarsko Blato</t>
  </si>
  <si>
    <t>HE Ulog</t>
  </si>
  <si>
    <t>HIDROELEKTRANE</t>
  </si>
  <si>
    <t>TE Tuzla</t>
  </si>
  <si>
    <t>TE Kakanj</t>
  </si>
  <si>
    <t>TE Ugljevik</t>
  </si>
  <si>
    <t>TE Gacko</t>
  </si>
  <si>
    <t>TE Stanari</t>
  </si>
  <si>
    <t>TERMOELEKTRANE</t>
  </si>
  <si>
    <t>VE Mesihovina</t>
  </si>
  <si>
    <t>VE Jelovača</t>
  </si>
  <si>
    <t>VE Podveležje</t>
  </si>
  <si>
    <t>VE Ivovik</t>
  </si>
  <si>
    <t>VE Ivan Sedlo</t>
  </si>
  <si>
    <t>VE Oštrc</t>
  </si>
  <si>
    <t>VJETROELEKTRANE</t>
  </si>
  <si>
    <t>SE Petnjik</t>
  </si>
  <si>
    <t>FNE Zvizdan</t>
  </si>
  <si>
    <t>SE Bileća</t>
  </si>
  <si>
    <t>FNE Hodovo</t>
  </si>
  <si>
    <t>FNE Deling Invest</t>
  </si>
  <si>
    <t>FNE Brotnjo</t>
  </si>
  <si>
    <t>FNE Pozitron</t>
  </si>
  <si>
    <t>FNE Ecco Mim</t>
  </si>
  <si>
    <t>FOTONAPONSKE ELEK</t>
  </si>
  <si>
    <t>PROIZVODNJA</t>
  </si>
  <si>
    <t>Ukupno</t>
  </si>
  <si>
    <t>PREUZIMANJE ELEKTRIČNE ENERGIJE SA PRIJENOSNE MREŽE</t>
  </si>
  <si>
    <t>KATEGORIJA</t>
  </si>
  <si>
    <t>Preuzimanje sa prijenosne mreže</t>
  </si>
  <si>
    <t>Distribucija</t>
  </si>
  <si>
    <t>Direktni potrošači</t>
  </si>
  <si>
    <t>Elektrane - vlastita potrošnja</t>
  </si>
  <si>
    <t>Pumpni rad - PHE Čapljina</t>
  </si>
  <si>
    <t xml:space="preserve">EFT </t>
  </si>
  <si>
    <t>DEKLARISANI PROGRAM RAZMJENE BIH SA SUSJEDNIM EES</t>
  </si>
  <si>
    <t>DEKLARISANA  RAZMJENA</t>
  </si>
  <si>
    <t>BiH &lt;-- HR (HEP-OPS)</t>
  </si>
  <si>
    <t>BiH &lt;-- SR (EMS)</t>
  </si>
  <si>
    <t>BiH &lt;-- CG (EPCG)</t>
  </si>
  <si>
    <t>Prijem BiH</t>
  </si>
  <si>
    <t>BiH --&gt; HR (HEP-OPS)</t>
  </si>
  <si>
    <t>BiH --&gt; SR (EMS)</t>
  </si>
  <si>
    <t>BiH --&gt; CG (EPCG)</t>
  </si>
  <si>
    <t>Isporuka BiH</t>
  </si>
  <si>
    <t>Bilans BIH  (2) - (1)</t>
  </si>
  <si>
    <t>Bilans HR (HEP-OPS)</t>
  </si>
  <si>
    <t>Bilans SR (EMS)</t>
  </si>
  <si>
    <t>Bilans CG (EPCG)</t>
  </si>
  <si>
    <t>Tranzit</t>
  </si>
  <si>
    <t>Unutrašnja trgovina</t>
  </si>
  <si>
    <t>FIZIČKA RAZMJENA BIH SA SUSJEDNIM EES NA PRIJENOSNOJ MREŽI</t>
  </si>
  <si>
    <t>FIZIČKI TOKOVI</t>
  </si>
  <si>
    <r>
      <t>BiH</t>
    </r>
    <r>
      <rPr>
        <sz val="9"/>
        <color indexed="8"/>
        <rFont val="Times New Roman"/>
        <family val="1"/>
      </rPr>
      <t xml:space="preserve"> &lt;-- </t>
    </r>
    <r>
      <rPr>
        <sz val="12"/>
        <color indexed="8"/>
        <rFont val="Times New Roman"/>
        <family val="1"/>
      </rPr>
      <t>HR (HEP-OPS)</t>
    </r>
  </si>
  <si>
    <t>BiH&lt;-SR (EMS)</t>
  </si>
  <si>
    <t>BiH&lt;-CG (EPCG)</t>
  </si>
  <si>
    <r>
      <t>BiH</t>
    </r>
    <r>
      <rPr>
        <sz val="9"/>
        <color indexed="8"/>
        <rFont val="Times New Roman"/>
        <family val="1"/>
      </rPr>
      <t xml:space="preserve"> --&gt; </t>
    </r>
    <r>
      <rPr>
        <sz val="12"/>
        <color indexed="8"/>
        <rFont val="Times New Roman"/>
        <family val="1"/>
      </rPr>
      <t>HR (HEP-OPS)</t>
    </r>
  </si>
  <si>
    <t>kWh</t>
  </si>
  <si>
    <t>Odstupanje - Manjak energije</t>
  </si>
  <si>
    <t>Odstupanje - Višak energije</t>
  </si>
  <si>
    <t>Odstupanje - Ukupno</t>
  </si>
  <si>
    <t>Max. satno</t>
  </si>
  <si>
    <t>Prosječno</t>
  </si>
  <si>
    <t>Mjesec</t>
  </si>
  <si>
    <t>MWh/h</t>
  </si>
  <si>
    <t>MWh</t>
  </si>
  <si>
    <t>Januar</t>
  </si>
  <si>
    <t>Februar</t>
  </si>
  <si>
    <t>Mart</t>
  </si>
  <si>
    <t>April</t>
  </si>
  <si>
    <t>Maj</t>
  </si>
  <si>
    <t>Juni</t>
  </si>
  <si>
    <t>Juli</t>
  </si>
  <si>
    <t>August</t>
  </si>
  <si>
    <t>Septembar</t>
  </si>
  <si>
    <t>Oktobar</t>
  </si>
  <si>
    <t>Novembar</t>
  </si>
  <si>
    <t>Decembar</t>
  </si>
  <si>
    <t>MAX SATNA POTROŠNJA</t>
  </si>
  <si>
    <t>MIN SATNA POTROŠNJA</t>
  </si>
  <si>
    <t>MAX DNEVNA POTROŠNJA</t>
  </si>
  <si>
    <t>MIN DNEVNA POTROŠNJA</t>
  </si>
  <si>
    <t>DAN</t>
  </si>
  <si>
    <t>SAT</t>
  </si>
  <si>
    <t>Max satna potrošnja</t>
  </si>
  <si>
    <t>Min satna potrošnja</t>
  </si>
  <si>
    <t>Max dnevna</t>
  </si>
  <si>
    <t>Min dnevna</t>
  </si>
  <si>
    <t>Dan</t>
  </si>
  <si>
    <t>Sat</t>
  </si>
  <si>
    <t>Max. satna potrošnja</t>
  </si>
  <si>
    <t>Min. satna potrošnja</t>
  </si>
  <si>
    <t>Max. dnevna potrošnja</t>
  </si>
  <si>
    <t>Min. dnevna potrošnja</t>
  </si>
  <si>
    <t>Dijagram  potrošnje za dan u mjesecu sa max. satnom potrošnjom</t>
  </si>
  <si>
    <t>∑</t>
  </si>
  <si>
    <t>Dijagram  potrošnje za dan u mjesecu sa min. satnom potrošnjom</t>
  </si>
  <si>
    <t>Dijagram potrošnje 3. srijede u mjesecu</t>
  </si>
  <si>
    <t>Dijagram  potrošnje za dan u mjesecu sa max. potrošnjom</t>
  </si>
  <si>
    <t>Dijagram  potrošnje za dan u mjesecu sa min. potrošnjom</t>
  </si>
  <si>
    <t>2025/2024</t>
  </si>
  <si>
    <t>Karakteristične potrošnje električne energije u 2025. godini</t>
  </si>
  <si>
    <t>Podaci o karakterističnoj satnoj i dnevnoj potrošnji u 2025. godini</t>
  </si>
  <si>
    <t>Odstupanje ees BiH prema interkonekciji u 2025.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</si>
</sst>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_);\(#,##0.0\)"/>
    <numFmt numFmtId="165" formatCode="#\ ###\ ###\ ##0"/>
    <numFmt numFmtId="166" formatCode="#,##0.0"/>
    <numFmt numFmtId="167" formatCode="0.0"/>
    <numFmt numFmtId="168" formatCode="#,##0.000"/>
    <numFmt numFmtId="169" formatCode="dd/mm/yyyy/"/>
    <numFmt numFmtId="170" formatCode="h:mm;@"/>
    <numFmt numFmtId="171" formatCode="[$-409]d\-mmm\-yy;@"/>
    <numFmt numFmtId="172" formatCode="dd\-mm\-yyyy"/>
  </numFmts>
  <fonts count="48">
    <font>
      <sz val="11"/>
      <color theme="1"/>
      <name val="Calibri"/>
      <family val="2"/>
      <charset val="238"/>
      <scheme val="minor"/>
    </font>
    <font>
      <sz val="12"/>
      <name val="Courier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Courier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</font>
    <font>
      <sz val="10"/>
      <name val="Arial"/>
      <family val="2"/>
      <charset val="238"/>
    </font>
    <font>
      <sz val="10"/>
      <color indexed="8"/>
      <name val="Times New Roman"/>
      <family val="1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vertAlign val="superscript"/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Arial"/>
      <family val="2"/>
      <charset val="238"/>
    </font>
    <font>
      <i/>
      <sz val="12"/>
      <color indexed="8"/>
      <name val="Times New Roman"/>
      <family val="1"/>
      <charset val="238"/>
    </font>
    <font>
      <sz val="12"/>
      <name val="Courier"/>
      <family val="3"/>
    </font>
    <font>
      <b/>
      <sz val="14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9"/>
      <color indexed="8"/>
      <name val="Times New Roman"/>
      <family val="1"/>
    </font>
    <font>
      <sz val="10"/>
      <name val="Arial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indexed="55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indexed="55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26"/>
        <bgColor indexed="46"/>
      </patternFill>
    </fill>
  </fills>
  <borders count="1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9" fontId="8" fillId="0" borderId="0" applyFont="0" applyFill="0" applyBorder="0" applyAlignment="0" applyProtection="0"/>
    <xf numFmtId="1" fontId="1" fillId="0" borderId="0"/>
    <xf numFmtId="164" fontId="5" fillId="0" borderId="0"/>
    <xf numFmtId="9" fontId="3" fillId="0" borderId="0" applyFont="0" applyFill="0" applyBorder="0" applyAlignment="0" applyProtection="0"/>
    <xf numFmtId="0" fontId="8" fillId="0" borderId="0"/>
    <xf numFmtId="164" fontId="26" fillId="0" borderId="0"/>
    <xf numFmtId="0" fontId="31" fillId="0" borderId="0"/>
    <xf numFmtId="0" fontId="36" fillId="0" borderId="0"/>
  </cellStyleXfs>
  <cellXfs count="400">
    <xf numFmtId="0" fontId="0" fillId="0" borderId="0" xfId="0"/>
    <xf numFmtId="1" fontId="3" fillId="0" borderId="0" xfId="2" applyFont="1"/>
    <xf numFmtId="164" fontId="6" fillId="2" borderId="3" xfId="3" applyFont="1" applyFill="1" applyBorder="1" applyAlignment="1" applyProtection="1">
      <alignment horizontal="center" vertical="center"/>
      <protection locked="0"/>
    </xf>
    <xf numFmtId="1" fontId="6" fillId="2" borderId="4" xfId="3" applyNumberFormat="1" applyFont="1" applyFill="1" applyBorder="1" applyAlignment="1" applyProtection="1">
      <alignment horizontal="center" vertical="center"/>
      <protection locked="0"/>
    </xf>
    <xf numFmtId="164" fontId="4" fillId="2" borderId="15" xfId="3" applyFont="1" applyFill="1" applyBorder="1" applyAlignment="1" applyProtection="1">
      <alignment horizontal="left" vertical="center"/>
      <protection locked="0"/>
    </xf>
    <xf numFmtId="164" fontId="4" fillId="2" borderId="16" xfId="3" applyFont="1" applyFill="1" applyBorder="1" applyAlignment="1" applyProtection="1">
      <alignment horizontal="left"/>
      <protection locked="0"/>
    </xf>
    <xf numFmtId="164" fontId="4" fillId="2" borderId="17" xfId="3" applyFont="1" applyFill="1" applyBorder="1" applyAlignment="1" applyProtection="1">
      <alignment horizontal="left" vertical="center"/>
      <protection locked="0"/>
    </xf>
    <xf numFmtId="164" fontId="4" fillId="2" borderId="16" xfId="3" applyFont="1" applyFill="1" applyBorder="1" applyAlignment="1" applyProtection="1">
      <alignment horizontal="left" vertical="center"/>
      <protection locked="0"/>
    </xf>
    <xf numFmtId="164" fontId="4" fillId="2" borderId="18" xfId="3" applyFont="1" applyFill="1" applyBorder="1" applyAlignment="1" applyProtection="1">
      <alignment horizontal="left" vertical="center"/>
      <protection locked="0"/>
    </xf>
    <xf numFmtId="9" fontId="4" fillId="2" borderId="18" xfId="1" applyFont="1" applyFill="1" applyBorder="1" applyAlignment="1" applyProtection="1">
      <alignment horizontal="left" vertical="center"/>
      <protection locked="0"/>
    </xf>
    <xf numFmtId="49" fontId="9" fillId="0" borderId="19" xfId="2" applyNumberFormat="1" applyFont="1" applyBorder="1" applyAlignment="1">
      <alignment horizontal="center"/>
    </xf>
    <xf numFmtId="1" fontId="10" fillId="0" borderId="0" xfId="2" applyFont="1" applyAlignment="1">
      <alignment horizontal="left" indent="1"/>
    </xf>
    <xf numFmtId="3" fontId="10" fillId="0" borderId="20" xfId="2" applyNumberFormat="1" applyFont="1" applyBorder="1"/>
    <xf numFmtId="3" fontId="10" fillId="0" borderId="21" xfId="2" applyNumberFormat="1" applyFont="1" applyBorder="1"/>
    <xf numFmtId="9" fontId="10" fillId="0" borderId="21" xfId="1" applyFont="1" applyFill="1" applyBorder="1" applyAlignment="1" applyProtection="1"/>
    <xf numFmtId="49" fontId="9" fillId="0" borderId="22" xfId="2" applyNumberFormat="1" applyFont="1" applyBorder="1" applyAlignment="1">
      <alignment horizontal="center"/>
    </xf>
    <xf numFmtId="1" fontId="10" fillId="0" borderId="23" xfId="2" applyFont="1" applyBorder="1" applyAlignment="1">
      <alignment horizontal="left" indent="1"/>
    </xf>
    <xf numFmtId="3" fontId="10" fillId="0" borderId="24" xfId="2" applyNumberFormat="1" applyFont="1" applyBorder="1"/>
    <xf numFmtId="49" fontId="9" fillId="0" borderId="25" xfId="2" applyNumberFormat="1" applyFont="1" applyBorder="1" applyAlignment="1">
      <alignment horizontal="center"/>
    </xf>
    <xf numFmtId="1" fontId="10" fillId="0" borderId="26" xfId="2" applyFont="1" applyBorder="1" applyAlignment="1">
      <alignment horizontal="left" indent="1"/>
    </xf>
    <xf numFmtId="49" fontId="9" fillId="0" borderId="27" xfId="2" applyNumberFormat="1" applyFont="1" applyBorder="1" applyAlignment="1">
      <alignment horizontal="center"/>
    </xf>
    <xf numFmtId="1" fontId="4" fillId="0" borderId="28" xfId="2" applyFont="1" applyBorder="1" applyAlignment="1">
      <alignment horizontal="left"/>
    </xf>
    <xf numFmtId="3" fontId="4" fillId="0" borderId="29" xfId="2" applyNumberFormat="1" applyFont="1" applyBorder="1"/>
    <xf numFmtId="3" fontId="4" fillId="0" borderId="26" xfId="2" applyNumberFormat="1" applyFont="1" applyBorder="1"/>
    <xf numFmtId="3" fontId="4" fillId="0" borderId="30" xfId="2" applyNumberFormat="1" applyFont="1" applyBorder="1"/>
    <xf numFmtId="3" fontId="4" fillId="0" borderId="7" xfId="2" applyNumberFormat="1" applyFont="1" applyBorder="1"/>
    <xf numFmtId="3" fontId="4" fillId="0" borderId="31" xfId="2" applyNumberFormat="1" applyFont="1" applyBorder="1"/>
    <xf numFmtId="3" fontId="4" fillId="0" borderId="32" xfId="2" applyNumberFormat="1" applyFont="1" applyBorder="1"/>
    <xf numFmtId="9" fontId="4" fillId="0" borderId="32" xfId="1" applyFont="1" applyFill="1" applyBorder="1" applyAlignment="1" applyProtection="1"/>
    <xf numFmtId="49" fontId="9" fillId="0" borderId="33" xfId="2" applyNumberFormat="1" applyFont="1" applyBorder="1" applyAlignment="1">
      <alignment horizontal="center"/>
    </xf>
    <xf numFmtId="1" fontId="11" fillId="0" borderId="34" xfId="2" applyFont="1" applyBorder="1" applyAlignment="1">
      <alignment horizontal="left"/>
    </xf>
    <xf numFmtId="3" fontId="12" fillId="0" borderId="35" xfId="2" applyNumberFormat="1" applyFont="1" applyBorder="1"/>
    <xf numFmtId="3" fontId="11" fillId="0" borderId="36" xfId="2" applyNumberFormat="1" applyFont="1" applyBorder="1"/>
    <xf numFmtId="9" fontId="11" fillId="0" borderId="36" xfId="1" applyFont="1" applyFill="1" applyBorder="1" applyAlignment="1" applyProtection="1"/>
    <xf numFmtId="49" fontId="9" fillId="0" borderId="5" xfId="2" applyNumberFormat="1" applyFont="1" applyBorder="1" applyAlignment="1">
      <alignment horizontal="center"/>
    </xf>
    <xf numFmtId="1" fontId="13" fillId="0" borderId="0" xfId="2" applyFont="1" applyAlignment="1">
      <alignment horizontal="left"/>
    </xf>
    <xf numFmtId="3" fontId="14" fillId="0" borderId="0" xfId="2" applyNumberFormat="1" applyFont="1"/>
    <xf numFmtId="3" fontId="13" fillId="0" borderId="0" xfId="2" applyNumberFormat="1" applyFont="1"/>
    <xf numFmtId="3" fontId="13" fillId="0" borderId="37" xfId="2" applyNumberFormat="1" applyFont="1" applyBorder="1"/>
    <xf numFmtId="9" fontId="13" fillId="0" borderId="37" xfId="1" applyFont="1" applyFill="1" applyBorder="1" applyAlignment="1" applyProtection="1"/>
    <xf numFmtId="3" fontId="10" fillId="0" borderId="38" xfId="2" applyNumberFormat="1" applyFont="1" applyBorder="1"/>
    <xf numFmtId="3" fontId="10" fillId="0" borderId="39" xfId="2" applyNumberFormat="1" applyFont="1" applyBorder="1"/>
    <xf numFmtId="9" fontId="10" fillId="0" borderId="39" xfId="1" applyFont="1" applyFill="1" applyBorder="1" applyAlignment="1" applyProtection="1"/>
    <xf numFmtId="3" fontId="10" fillId="0" borderId="40" xfId="2" applyNumberFormat="1" applyFont="1" applyBorder="1"/>
    <xf numFmtId="9" fontId="10" fillId="0" borderId="40" xfId="1" applyFont="1" applyFill="1" applyBorder="1" applyAlignment="1" applyProtection="1"/>
    <xf numFmtId="49" fontId="9" fillId="3" borderId="25" xfId="2" applyNumberFormat="1" applyFont="1" applyFill="1" applyBorder="1" applyAlignment="1">
      <alignment horizontal="center"/>
    </xf>
    <xf numFmtId="3" fontId="4" fillId="3" borderId="28" xfId="2" applyNumberFormat="1" applyFont="1" applyFill="1" applyBorder="1"/>
    <xf numFmtId="3" fontId="4" fillId="3" borderId="30" xfId="2" applyNumberFormat="1" applyFont="1" applyFill="1" applyBorder="1"/>
    <xf numFmtId="49" fontId="9" fillId="0" borderId="41" xfId="2" applyNumberFormat="1" applyFont="1" applyBorder="1" applyAlignment="1">
      <alignment horizontal="center"/>
    </xf>
    <xf numFmtId="1" fontId="10" fillId="0" borderId="42" xfId="2" applyFont="1" applyBorder="1" applyAlignment="1">
      <alignment horizontal="left"/>
    </xf>
    <xf numFmtId="165" fontId="10" fillId="0" borderId="42" xfId="2" applyNumberFormat="1" applyFont="1" applyBorder="1"/>
    <xf numFmtId="1" fontId="10" fillId="0" borderId="43" xfId="2" applyFont="1" applyBorder="1"/>
    <xf numFmtId="9" fontId="10" fillId="0" borderId="43" xfId="1" applyFont="1" applyFill="1" applyBorder="1" applyAlignment="1" applyProtection="1"/>
    <xf numFmtId="164" fontId="4" fillId="2" borderId="44" xfId="3" applyFont="1" applyFill="1" applyBorder="1" applyAlignment="1" applyProtection="1">
      <alignment horizontal="left" vertical="center"/>
      <protection locked="0"/>
    </xf>
    <xf numFmtId="164" fontId="4" fillId="2" borderId="45" xfId="3" applyFont="1" applyFill="1" applyBorder="1" applyAlignment="1" applyProtection="1">
      <alignment horizontal="left"/>
      <protection locked="0"/>
    </xf>
    <xf numFmtId="166" fontId="4" fillId="2" borderId="46" xfId="3" applyNumberFormat="1" applyFont="1" applyFill="1" applyBorder="1" applyAlignment="1" applyProtection="1">
      <alignment horizontal="right"/>
      <protection locked="0"/>
    </xf>
    <xf numFmtId="166" fontId="4" fillId="2" borderId="47" xfId="3" applyNumberFormat="1" applyFont="1" applyFill="1" applyBorder="1" applyAlignment="1" applyProtection="1">
      <alignment horizontal="right"/>
      <protection locked="0"/>
    </xf>
    <xf numFmtId="166" fontId="4" fillId="2" borderId="48" xfId="3" applyNumberFormat="1" applyFont="1" applyFill="1" applyBorder="1" applyAlignment="1" applyProtection="1">
      <alignment horizontal="right"/>
      <protection locked="0"/>
    </xf>
    <xf numFmtId="166" fontId="4" fillId="2" borderId="45" xfId="3" applyNumberFormat="1" applyFont="1" applyFill="1" applyBorder="1" applyAlignment="1" applyProtection="1">
      <alignment horizontal="right"/>
      <protection locked="0"/>
    </xf>
    <xf numFmtId="166" fontId="4" fillId="2" borderId="49" xfId="3" applyNumberFormat="1" applyFont="1" applyFill="1" applyBorder="1" applyAlignment="1" applyProtection="1">
      <alignment horizontal="right"/>
      <protection locked="0"/>
    </xf>
    <xf numFmtId="9" fontId="4" fillId="2" borderId="49" xfId="1" applyFont="1" applyFill="1" applyBorder="1" applyAlignment="1" applyProtection="1">
      <alignment horizontal="right"/>
      <protection locked="0"/>
    </xf>
    <xf numFmtId="1" fontId="9" fillId="0" borderId="50" xfId="2" applyFont="1" applyBorder="1" applyAlignment="1">
      <alignment horizontal="center"/>
    </xf>
    <xf numFmtId="1" fontId="4" fillId="0" borderId="50" xfId="2" applyFont="1" applyBorder="1"/>
    <xf numFmtId="165" fontId="4" fillId="0" borderId="50" xfId="2" applyNumberFormat="1" applyFont="1" applyBorder="1"/>
    <xf numFmtId="9" fontId="4" fillId="0" borderId="50" xfId="1" applyFont="1" applyFill="1" applyBorder="1" applyAlignment="1" applyProtection="1"/>
    <xf numFmtId="1" fontId="3" fillId="0" borderId="51" xfId="2" applyFont="1" applyBorder="1"/>
    <xf numFmtId="1" fontId="10" fillId="0" borderId="52" xfId="2" applyFont="1" applyBorder="1" applyAlignment="1">
      <alignment horizontal="left" indent="1"/>
    </xf>
    <xf numFmtId="9" fontId="3" fillId="0" borderId="0" xfId="1" applyFont="1"/>
    <xf numFmtId="167" fontId="4" fillId="0" borderId="28" xfId="2" applyNumberFormat="1" applyFont="1" applyBorder="1" applyAlignment="1">
      <alignment horizontal="left"/>
    </xf>
    <xf numFmtId="1" fontId="4" fillId="0" borderId="34" xfId="2" applyFont="1" applyBorder="1" applyAlignment="1">
      <alignment horizontal="left"/>
    </xf>
    <xf numFmtId="165" fontId="10" fillId="0" borderId="34" xfId="2" applyNumberFormat="1" applyFont="1" applyBorder="1"/>
    <xf numFmtId="1" fontId="10" fillId="0" borderId="37" xfId="2" applyFont="1" applyBorder="1"/>
    <xf numFmtId="9" fontId="10" fillId="0" borderId="37" xfId="1" applyFont="1" applyFill="1" applyBorder="1" applyAlignment="1" applyProtection="1"/>
    <xf numFmtId="164" fontId="4" fillId="2" borderId="33" xfId="3" applyFont="1" applyFill="1" applyBorder="1" applyAlignment="1" applyProtection="1">
      <alignment horizontal="left" vertical="center"/>
      <protection locked="0"/>
    </xf>
    <xf numFmtId="164" fontId="4" fillId="2" borderId="34" xfId="3" applyFont="1" applyFill="1" applyBorder="1" applyAlignment="1" applyProtection="1">
      <alignment horizontal="left"/>
      <protection locked="0"/>
    </xf>
    <xf numFmtId="164" fontId="4" fillId="2" borderId="35" xfId="3" applyFont="1" applyFill="1" applyBorder="1" applyAlignment="1" applyProtection="1">
      <alignment horizontal="left" vertical="center"/>
      <protection locked="0"/>
    </xf>
    <xf numFmtId="164" fontId="4" fillId="2" borderId="34" xfId="3" applyFont="1" applyFill="1" applyBorder="1" applyAlignment="1" applyProtection="1">
      <alignment horizontal="left" vertical="center"/>
      <protection locked="0"/>
    </xf>
    <xf numFmtId="9" fontId="4" fillId="2" borderId="34" xfId="1" applyFont="1" applyFill="1" applyBorder="1" applyAlignment="1" applyProtection="1">
      <alignment horizontal="left" vertical="center"/>
      <protection locked="0"/>
    </xf>
    <xf numFmtId="3" fontId="10" fillId="0" borderId="53" xfId="2" applyNumberFormat="1" applyFont="1" applyBorder="1"/>
    <xf numFmtId="3" fontId="10" fillId="0" borderId="54" xfId="2" applyNumberFormat="1" applyFont="1" applyBorder="1"/>
    <xf numFmtId="3" fontId="10" fillId="0" borderId="55" xfId="2" applyNumberFormat="1" applyFont="1" applyBorder="1"/>
    <xf numFmtId="3" fontId="10" fillId="0" borderId="56" xfId="2" applyNumberFormat="1" applyFont="1" applyBorder="1"/>
    <xf numFmtId="49" fontId="9" fillId="0" borderId="44" xfId="2" applyNumberFormat="1" applyFont="1" applyBorder="1" applyAlignment="1">
      <alignment horizontal="center"/>
    </xf>
    <xf numFmtId="1" fontId="4" fillId="0" borderId="45" xfId="2" applyFont="1" applyBorder="1" applyAlignment="1">
      <alignment horizontal="left"/>
    </xf>
    <xf numFmtId="3" fontId="4" fillId="0" borderId="57" xfId="2" applyNumberFormat="1" applyFont="1" applyBorder="1"/>
    <xf numFmtId="9" fontId="4" fillId="0" borderId="57" xfId="1" applyFont="1" applyFill="1" applyBorder="1" applyAlignment="1" applyProtection="1"/>
    <xf numFmtId="1" fontId="11" fillId="0" borderId="58" xfId="2" applyFont="1" applyBorder="1" applyAlignment="1">
      <alignment horizontal="left"/>
    </xf>
    <xf numFmtId="3" fontId="11" fillId="0" borderId="59" xfId="2" applyNumberFormat="1" applyFont="1" applyBorder="1"/>
    <xf numFmtId="1" fontId="13" fillId="0" borderId="42" xfId="2" applyFont="1" applyBorder="1" applyAlignment="1">
      <alignment horizontal="left" indent="1"/>
    </xf>
    <xf numFmtId="3" fontId="13" fillId="0" borderId="42" xfId="2" applyNumberFormat="1" applyFont="1" applyBorder="1"/>
    <xf numFmtId="3" fontId="13" fillId="0" borderId="43" xfId="2" applyNumberFormat="1" applyFont="1" applyBorder="1"/>
    <xf numFmtId="9" fontId="13" fillId="0" borderId="43" xfId="1" applyFont="1" applyFill="1" applyBorder="1" applyAlignment="1" applyProtection="1"/>
    <xf numFmtId="1" fontId="11" fillId="0" borderId="52" xfId="2" applyFont="1" applyBorder="1" applyAlignment="1">
      <alignment horizontal="left"/>
    </xf>
    <xf numFmtId="3" fontId="11" fillId="0" borderId="38" xfId="2" applyNumberFormat="1" applyFont="1" applyBorder="1"/>
    <xf numFmtId="3" fontId="11" fillId="0" borderId="39" xfId="2" applyNumberFormat="1" applyFont="1" applyBorder="1"/>
    <xf numFmtId="9" fontId="11" fillId="0" borderId="39" xfId="1" applyFont="1" applyFill="1" applyBorder="1" applyAlignment="1" applyProtection="1"/>
    <xf numFmtId="49" fontId="9" fillId="0" borderId="60" xfId="2" applyNumberFormat="1" applyFont="1" applyBorder="1" applyAlignment="1">
      <alignment horizontal="center"/>
    </xf>
    <xf numFmtId="1" fontId="10" fillId="0" borderId="61" xfId="2" applyFont="1" applyBorder="1" applyAlignment="1">
      <alignment horizontal="left"/>
    </xf>
    <xf numFmtId="10" fontId="10" fillId="0" borderId="62" xfId="4" applyNumberFormat="1" applyFont="1" applyFill="1" applyBorder="1" applyAlignment="1" applyProtection="1"/>
    <xf numFmtId="10" fontId="10" fillId="0" borderId="49" xfId="4" applyNumberFormat="1" applyFont="1" applyFill="1" applyBorder="1" applyAlignment="1" applyProtection="1"/>
    <xf numFmtId="9" fontId="10" fillId="0" borderId="49" xfId="1" applyFont="1" applyFill="1" applyBorder="1" applyAlignment="1" applyProtection="1"/>
    <xf numFmtId="1" fontId="15" fillId="0" borderId="0" xfId="2" applyFont="1"/>
    <xf numFmtId="2" fontId="3" fillId="0" borderId="0" xfId="2" applyNumberFormat="1" applyFont="1"/>
    <xf numFmtId="0" fontId="8" fillId="0" borderId="0" xfId="5"/>
    <xf numFmtId="164" fontId="3" fillId="0" borderId="0" xfId="3" applyFont="1"/>
    <xf numFmtId="164" fontId="17" fillId="2" borderId="3" xfId="3" applyFont="1" applyFill="1" applyBorder="1" applyAlignment="1" applyProtection="1">
      <alignment horizontal="center" vertical="center"/>
      <protection locked="0"/>
    </xf>
    <xf numFmtId="1" fontId="17" fillId="2" borderId="4" xfId="3" applyNumberFormat="1" applyFont="1" applyFill="1" applyBorder="1" applyAlignment="1" applyProtection="1">
      <alignment horizontal="center" vertical="center"/>
      <protection locked="0"/>
    </xf>
    <xf numFmtId="0" fontId="19" fillId="0" borderId="1" xfId="5" applyFont="1" applyBorder="1" applyAlignment="1">
      <alignment horizontal="left" indent="1"/>
    </xf>
    <xf numFmtId="3" fontId="20" fillId="0" borderId="3" xfId="5" applyNumberFormat="1" applyFont="1" applyBorder="1"/>
    <xf numFmtId="3" fontId="19" fillId="0" borderId="3" xfId="5" applyNumberFormat="1" applyFont="1" applyBorder="1"/>
    <xf numFmtId="3" fontId="19" fillId="3" borderId="3" xfId="5" applyNumberFormat="1" applyFont="1" applyFill="1" applyBorder="1"/>
    <xf numFmtId="3" fontId="19" fillId="3" borderId="66" xfId="5" applyNumberFormat="1" applyFont="1" applyFill="1" applyBorder="1"/>
    <xf numFmtId="9" fontId="19" fillId="3" borderId="66" xfId="1" applyFont="1" applyFill="1" applyBorder="1"/>
    <xf numFmtId="0" fontId="19" fillId="0" borderId="22" xfId="5" applyFont="1" applyBorder="1" applyAlignment="1">
      <alignment horizontal="left" indent="1"/>
    </xf>
    <xf numFmtId="3" fontId="19" fillId="0" borderId="24" xfId="5" applyNumberFormat="1" applyFont="1" applyBorder="1"/>
    <xf numFmtId="3" fontId="20" fillId="0" borderId="24" xfId="5" applyNumberFormat="1" applyFont="1" applyBorder="1"/>
    <xf numFmtId="3" fontId="19" fillId="3" borderId="24" xfId="5" applyNumberFormat="1" applyFont="1" applyFill="1" applyBorder="1"/>
    <xf numFmtId="3" fontId="19" fillId="3" borderId="68" xfId="5" applyNumberFormat="1" applyFont="1" applyFill="1" applyBorder="1"/>
    <xf numFmtId="9" fontId="19" fillId="3" borderId="68" xfId="1" applyFont="1" applyFill="1" applyBorder="1"/>
    <xf numFmtId="0" fontId="19" fillId="0" borderId="5" xfId="5" applyFont="1" applyBorder="1" applyAlignment="1">
      <alignment horizontal="left" indent="1"/>
    </xf>
    <xf numFmtId="3" fontId="20" fillId="0" borderId="20" xfId="5" applyNumberFormat="1" applyFont="1" applyBorder="1"/>
    <xf numFmtId="3" fontId="19" fillId="0" borderId="20" xfId="5" applyNumberFormat="1" applyFont="1" applyBorder="1"/>
    <xf numFmtId="3" fontId="19" fillId="3" borderId="20" xfId="5" applyNumberFormat="1" applyFont="1" applyFill="1" applyBorder="1"/>
    <xf numFmtId="3" fontId="19" fillId="3" borderId="69" xfId="5" applyNumberFormat="1" applyFont="1" applyFill="1" applyBorder="1"/>
    <xf numFmtId="9" fontId="19" fillId="3" borderId="69" xfId="1" applyFont="1" applyFill="1" applyBorder="1"/>
    <xf numFmtId="3" fontId="19" fillId="0" borderId="68" xfId="5" applyNumberFormat="1" applyFont="1" applyBorder="1"/>
    <xf numFmtId="9" fontId="19" fillId="0" borderId="68" xfId="1" applyFont="1" applyBorder="1"/>
    <xf numFmtId="3" fontId="20" fillId="3" borderId="24" xfId="5" applyNumberFormat="1" applyFont="1" applyFill="1" applyBorder="1"/>
    <xf numFmtId="3" fontId="20" fillId="0" borderId="68" xfId="5" applyNumberFormat="1" applyFont="1" applyBorder="1"/>
    <xf numFmtId="9" fontId="20" fillId="0" borderId="68" xfId="1" applyFont="1" applyBorder="1"/>
    <xf numFmtId="3" fontId="20" fillId="3" borderId="24" xfId="5" applyNumberFormat="1" applyFont="1" applyFill="1" applyBorder="1" applyAlignment="1">
      <alignment horizontal="right"/>
    </xf>
    <xf numFmtId="3" fontId="19" fillId="0" borderId="70" xfId="5" applyNumberFormat="1" applyFont="1" applyBorder="1"/>
    <xf numFmtId="164" fontId="16" fillId="2" borderId="65" xfId="3" applyFont="1" applyFill="1" applyBorder="1" applyAlignment="1" applyProtection="1">
      <alignment horizontal="left"/>
      <protection locked="0"/>
    </xf>
    <xf numFmtId="166" fontId="16" fillId="2" borderId="20" xfId="3" applyNumberFormat="1" applyFont="1" applyFill="1" applyBorder="1" applyAlignment="1" applyProtection="1">
      <alignment horizontal="right"/>
      <protection locked="0"/>
    </xf>
    <xf numFmtId="9" fontId="16" fillId="2" borderId="0" xfId="1" applyFont="1" applyFill="1" applyAlignment="1" applyProtection="1">
      <alignment horizontal="right"/>
      <protection locked="0"/>
    </xf>
    <xf numFmtId="0" fontId="8" fillId="0" borderId="5" xfId="5" applyBorder="1"/>
    <xf numFmtId="3" fontId="21" fillId="0" borderId="3" xfId="5" applyNumberFormat="1" applyFont="1" applyBorder="1"/>
    <xf numFmtId="3" fontId="22" fillId="0" borderId="3" xfId="5" applyNumberFormat="1" applyFont="1" applyBorder="1"/>
    <xf numFmtId="3" fontId="21" fillId="3" borderId="3" xfId="5" applyNumberFormat="1" applyFont="1" applyFill="1" applyBorder="1"/>
    <xf numFmtId="3" fontId="21" fillId="3" borderId="66" xfId="5" applyNumberFormat="1" applyFont="1" applyFill="1" applyBorder="1"/>
    <xf numFmtId="9" fontId="21" fillId="3" borderId="66" xfId="1" applyFont="1" applyFill="1" applyBorder="1"/>
    <xf numFmtId="3" fontId="22" fillId="0" borderId="24" xfId="5" applyNumberFormat="1" applyFont="1" applyBorder="1"/>
    <xf numFmtId="3" fontId="21" fillId="0" borderId="20" xfId="5" applyNumberFormat="1" applyFont="1" applyBorder="1"/>
    <xf numFmtId="3" fontId="21" fillId="3" borderId="20" xfId="5" applyNumberFormat="1" applyFont="1" applyFill="1" applyBorder="1"/>
    <xf numFmtId="3" fontId="22" fillId="0" borderId="20" xfId="5" applyNumberFormat="1" applyFont="1" applyBorder="1"/>
    <xf numFmtId="3" fontId="21" fillId="0" borderId="69" xfId="5" applyNumberFormat="1" applyFont="1" applyBorder="1"/>
    <xf numFmtId="9" fontId="21" fillId="0" borderId="69" xfId="1" applyFont="1" applyBorder="1"/>
    <xf numFmtId="0" fontId="21" fillId="0" borderId="22" xfId="5" applyFont="1" applyBorder="1" applyAlignment="1">
      <alignment horizontal="left" indent="1"/>
    </xf>
    <xf numFmtId="3" fontId="21" fillId="0" borderId="24" xfId="5" applyNumberFormat="1" applyFont="1" applyBorder="1"/>
    <xf numFmtId="3" fontId="21" fillId="0" borderId="68" xfId="5" applyNumberFormat="1" applyFont="1" applyBorder="1"/>
    <xf numFmtId="9" fontId="21" fillId="0" borderId="68" xfId="1" applyFont="1" applyBorder="1"/>
    <xf numFmtId="164" fontId="23" fillId="0" borderId="0" xfId="3" applyFont="1"/>
    <xf numFmtId="3" fontId="21" fillId="0" borderId="38" xfId="5" applyNumberFormat="1" applyFont="1" applyBorder="1"/>
    <xf numFmtId="164" fontId="16" fillId="2" borderId="72" xfId="3" applyFont="1" applyFill="1" applyBorder="1" applyAlignment="1" applyProtection="1">
      <alignment horizontal="left"/>
      <protection locked="0"/>
    </xf>
    <xf numFmtId="166" fontId="16" fillId="2" borderId="47" xfId="3" applyNumberFormat="1" applyFont="1" applyFill="1" applyBorder="1" applyAlignment="1" applyProtection="1">
      <alignment horizontal="right"/>
      <protection locked="0"/>
    </xf>
    <xf numFmtId="166" fontId="16" fillId="2" borderId="49" xfId="3" applyNumberFormat="1" applyFont="1" applyFill="1" applyBorder="1" applyAlignment="1" applyProtection="1">
      <alignment horizontal="right"/>
      <protection locked="0"/>
    </xf>
    <xf numFmtId="9" fontId="16" fillId="2" borderId="73" xfId="1" applyFont="1" applyFill="1" applyBorder="1" applyAlignment="1" applyProtection="1">
      <alignment horizontal="right"/>
      <protection locked="0"/>
    </xf>
    <xf numFmtId="0" fontId="21" fillId="0" borderId="19" xfId="5" applyFont="1" applyBorder="1" applyAlignment="1">
      <alignment horizontal="left" indent="1"/>
    </xf>
    <xf numFmtId="3" fontId="21" fillId="0" borderId="74" xfId="5" applyNumberFormat="1" applyFont="1" applyBorder="1"/>
    <xf numFmtId="3" fontId="22" fillId="0" borderId="74" xfId="5" applyNumberFormat="1" applyFont="1" applyBorder="1"/>
    <xf numFmtId="3" fontId="19" fillId="0" borderId="74" xfId="5" applyNumberFormat="1" applyFont="1" applyBorder="1"/>
    <xf numFmtId="3" fontId="21" fillId="0" borderId="75" xfId="5" applyNumberFormat="1" applyFont="1" applyBorder="1"/>
    <xf numFmtId="9" fontId="21" fillId="0" borderId="75" xfId="1" applyFont="1" applyBorder="1"/>
    <xf numFmtId="0" fontId="21" fillId="0" borderId="5" xfId="5" applyFont="1" applyBorder="1" applyAlignment="1">
      <alignment horizontal="left" indent="1"/>
    </xf>
    <xf numFmtId="3" fontId="21" fillId="0" borderId="76" xfId="5" applyNumberFormat="1" applyFont="1" applyBorder="1"/>
    <xf numFmtId="3" fontId="21" fillId="0" borderId="55" xfId="5" applyNumberFormat="1" applyFont="1" applyBorder="1"/>
    <xf numFmtId="3" fontId="22" fillId="0" borderId="55" xfId="5" applyNumberFormat="1" applyFont="1" applyBorder="1"/>
    <xf numFmtId="3" fontId="19" fillId="0" borderId="55" xfId="5" applyNumberFormat="1" applyFont="1" applyBorder="1"/>
    <xf numFmtId="9" fontId="21" fillId="0" borderId="77" xfId="1" applyFont="1" applyBorder="1"/>
    <xf numFmtId="164" fontId="16" fillId="2" borderId="10" xfId="3" applyFont="1" applyFill="1" applyBorder="1" applyAlignment="1" applyProtection="1">
      <alignment horizontal="left"/>
      <protection locked="0"/>
    </xf>
    <xf numFmtId="166" fontId="16" fillId="2" borderId="78" xfId="3" applyNumberFormat="1" applyFont="1" applyFill="1" applyBorder="1" applyAlignment="1" applyProtection="1">
      <alignment horizontal="right"/>
      <protection locked="0"/>
    </xf>
    <xf numFmtId="166" fontId="16" fillId="2" borderId="79" xfId="3" applyNumberFormat="1" applyFont="1" applyFill="1" applyBorder="1" applyAlignment="1" applyProtection="1">
      <alignment horizontal="right"/>
      <protection locked="0"/>
    </xf>
    <xf numFmtId="166" fontId="16" fillId="2" borderId="80" xfId="3" applyNumberFormat="1" applyFont="1" applyFill="1" applyBorder="1" applyAlignment="1" applyProtection="1">
      <alignment horizontal="right"/>
      <protection locked="0"/>
    </xf>
    <xf numFmtId="9" fontId="16" fillId="2" borderId="81" xfId="1" applyFont="1" applyFill="1" applyBorder="1" applyAlignment="1" applyProtection="1">
      <alignment horizontal="right"/>
      <protection locked="0"/>
    </xf>
    <xf numFmtId="166" fontId="8" fillId="0" borderId="0" xfId="5" applyNumberFormat="1"/>
    <xf numFmtId="0" fontId="3" fillId="0" borderId="0" xfId="5" applyFont="1"/>
    <xf numFmtId="0" fontId="4" fillId="0" borderId="55" xfId="5" applyFont="1" applyBorder="1" applyAlignment="1">
      <alignment horizontal="center"/>
    </xf>
    <xf numFmtId="0" fontId="4" fillId="0" borderId="9" xfId="5" applyFont="1" applyBorder="1" applyAlignment="1">
      <alignment horizontal="center"/>
    </xf>
    <xf numFmtId="0" fontId="25" fillId="0" borderId="12" xfId="5" applyFont="1" applyBorder="1" applyAlignment="1">
      <alignment horizontal="center"/>
    </xf>
    <xf numFmtId="0" fontId="25" fillId="0" borderId="82" xfId="5" applyFont="1" applyBorder="1" applyAlignment="1">
      <alignment horizontal="center"/>
    </xf>
    <xf numFmtId="0" fontId="25" fillId="0" borderId="14" xfId="5" applyFont="1" applyBorder="1" applyAlignment="1">
      <alignment horizontal="center"/>
    </xf>
    <xf numFmtId="0" fontId="8" fillId="0" borderId="51" xfId="5" applyBorder="1"/>
    <xf numFmtId="166" fontId="4" fillId="2" borderId="83" xfId="3" applyNumberFormat="1" applyFont="1" applyFill="1" applyBorder="1"/>
    <xf numFmtId="166" fontId="4" fillId="2" borderId="82" xfId="3" applyNumberFormat="1" applyFont="1" applyFill="1" applyBorder="1"/>
    <xf numFmtId="166" fontId="4" fillId="2" borderId="12" xfId="3" applyNumberFormat="1" applyFont="1" applyFill="1" applyBorder="1"/>
    <xf numFmtId="10" fontId="4" fillId="2" borderId="12" xfId="3" applyNumberFormat="1" applyFont="1" applyFill="1" applyBorder="1"/>
    <xf numFmtId="0" fontId="3" fillId="0" borderId="2" xfId="5" applyFont="1" applyBorder="1" applyAlignment="1">
      <alignment horizontal="left" indent="1"/>
    </xf>
    <xf numFmtId="3" fontId="10" fillId="0" borderId="84" xfId="5" applyNumberFormat="1" applyFont="1" applyBorder="1"/>
    <xf numFmtId="3" fontId="10" fillId="0" borderId="85" xfId="5" applyNumberFormat="1" applyFont="1" applyBorder="1"/>
    <xf numFmtId="10" fontId="10" fillId="0" borderId="85" xfId="5" applyNumberFormat="1" applyFont="1" applyBorder="1"/>
    <xf numFmtId="0" fontId="3" fillId="0" borderId="86" xfId="5" applyFont="1" applyBorder="1" applyAlignment="1">
      <alignment horizontal="left" indent="1"/>
    </xf>
    <xf numFmtId="3" fontId="10" fillId="0" borderId="7" xfId="5" applyNumberFormat="1" applyFont="1" applyBorder="1"/>
    <xf numFmtId="3" fontId="10" fillId="0" borderId="87" xfId="5" applyNumberFormat="1" applyFont="1" applyBorder="1"/>
    <xf numFmtId="10" fontId="10" fillId="0" borderId="87" xfId="5" applyNumberFormat="1" applyFont="1" applyBorder="1"/>
    <xf numFmtId="0" fontId="3" fillId="0" borderId="23" xfId="5" applyFont="1" applyBorder="1" applyAlignment="1">
      <alignment horizontal="left" indent="1"/>
    </xf>
    <xf numFmtId="3" fontId="10" fillId="0" borderId="56" xfId="5" applyNumberFormat="1" applyFont="1" applyBorder="1"/>
    <xf numFmtId="3" fontId="10" fillId="0" borderId="51" xfId="5" applyNumberFormat="1" applyFont="1" applyBorder="1"/>
    <xf numFmtId="10" fontId="10" fillId="0" borderId="51" xfId="5" applyNumberFormat="1" applyFont="1" applyBorder="1"/>
    <xf numFmtId="166" fontId="4" fillId="2" borderId="48" xfId="3" applyNumberFormat="1" applyFont="1" applyFill="1" applyBorder="1"/>
    <xf numFmtId="10" fontId="4" fillId="2" borderId="49" xfId="3" applyNumberFormat="1" applyFont="1" applyFill="1" applyBorder="1"/>
    <xf numFmtId="3" fontId="10" fillId="0" borderId="24" xfId="5" applyNumberFormat="1" applyFont="1" applyBorder="1"/>
    <xf numFmtId="3" fontId="10" fillId="0" borderId="4" xfId="5" applyNumberFormat="1" applyFont="1" applyBorder="1"/>
    <xf numFmtId="10" fontId="10" fillId="0" borderId="4" xfId="5" applyNumberFormat="1" applyFont="1" applyBorder="1"/>
    <xf numFmtId="3" fontId="10" fillId="0" borderId="39" xfId="5" applyNumberFormat="1" applyFont="1" applyBorder="1"/>
    <xf numFmtId="10" fontId="10" fillId="0" borderId="39" xfId="5" applyNumberFormat="1" applyFont="1" applyBorder="1"/>
    <xf numFmtId="10" fontId="4" fillId="2" borderId="14" xfId="3" applyNumberFormat="1" applyFont="1" applyFill="1" applyBorder="1"/>
    <xf numFmtId="166" fontId="10" fillId="0" borderId="24" xfId="5" applyNumberFormat="1" applyFont="1" applyBorder="1"/>
    <xf numFmtId="167" fontId="8" fillId="0" borderId="0" xfId="5" applyNumberFormat="1"/>
    <xf numFmtId="164" fontId="14" fillId="0" borderId="0" xfId="6" applyFont="1"/>
    <xf numFmtId="49" fontId="14" fillId="0" borderId="0" xfId="6" applyNumberFormat="1" applyFont="1"/>
    <xf numFmtId="164" fontId="12" fillId="0" borderId="0" xfId="6" applyFont="1"/>
    <xf numFmtId="49" fontId="14" fillId="0" borderId="83" xfId="6" applyNumberFormat="1" applyFont="1" applyBorder="1"/>
    <xf numFmtId="164" fontId="14" fillId="0" borderId="83" xfId="6" applyFont="1" applyBorder="1"/>
    <xf numFmtId="164" fontId="14" fillId="0" borderId="51" xfId="6" applyFont="1" applyBorder="1"/>
    <xf numFmtId="164" fontId="28" fillId="5" borderId="88" xfId="6" applyFont="1" applyFill="1" applyBorder="1" applyAlignment="1">
      <alignment horizontal="center" vertical="center"/>
    </xf>
    <xf numFmtId="164" fontId="28" fillId="5" borderId="89" xfId="6" applyFont="1" applyFill="1" applyBorder="1" applyAlignment="1">
      <alignment horizontal="center" vertical="center"/>
    </xf>
    <xf numFmtId="164" fontId="28" fillId="5" borderId="90" xfId="6" applyFont="1" applyFill="1" applyBorder="1" applyAlignment="1">
      <alignment horizontal="center" vertical="center"/>
    </xf>
    <xf numFmtId="1" fontId="28" fillId="5" borderId="91" xfId="6" applyNumberFormat="1" applyFont="1" applyFill="1" applyBorder="1" applyAlignment="1">
      <alignment horizontal="center" vertical="center"/>
    </xf>
    <xf numFmtId="164" fontId="29" fillId="0" borderId="11" xfId="6" applyFont="1" applyBorder="1" applyAlignment="1">
      <alignment horizontal="center" vertical="center"/>
    </xf>
    <xf numFmtId="164" fontId="29" fillId="0" borderId="92" xfId="6" applyFont="1" applyBorder="1" applyAlignment="1">
      <alignment horizontal="center" vertical="center"/>
    </xf>
    <xf numFmtId="49" fontId="13" fillId="0" borderId="15" xfId="6" applyNumberFormat="1" applyFont="1" applyBorder="1" applyAlignment="1">
      <alignment horizontal="left" vertical="center" indent="1"/>
    </xf>
    <xf numFmtId="164" fontId="13" fillId="0" borderId="16" xfId="6" applyFont="1" applyBorder="1" applyAlignment="1">
      <alignment horizontal="left" vertical="center"/>
    </xf>
    <xf numFmtId="166" fontId="14" fillId="0" borderId="93" xfId="6" applyNumberFormat="1" applyFont="1" applyBorder="1" applyAlignment="1">
      <alignment horizontal="right" vertical="center"/>
    </xf>
    <xf numFmtId="166" fontId="14" fillId="0" borderId="94" xfId="6" applyNumberFormat="1" applyFont="1" applyBorder="1" applyAlignment="1">
      <alignment horizontal="right" vertical="center"/>
    </xf>
    <xf numFmtId="166" fontId="14" fillId="0" borderId="18" xfId="6" applyNumberFormat="1" applyFont="1" applyBorder="1" applyAlignment="1">
      <alignment horizontal="right" vertical="center"/>
    </xf>
    <xf numFmtId="49" fontId="13" fillId="0" borderId="5" xfId="6" applyNumberFormat="1" applyFont="1" applyBorder="1" applyAlignment="1">
      <alignment horizontal="left" vertical="center" indent="1"/>
    </xf>
    <xf numFmtId="164" fontId="13" fillId="0" borderId="23" xfId="6" applyFont="1" applyBorder="1" applyAlignment="1">
      <alignment horizontal="left" vertical="center"/>
    </xf>
    <xf numFmtId="166" fontId="14" fillId="0" borderId="56" xfId="6" applyNumberFormat="1" applyFont="1" applyBorder="1" applyAlignment="1">
      <alignment horizontal="right" vertical="center"/>
    </xf>
    <xf numFmtId="166" fontId="14" fillId="0" borderId="86" xfId="6" applyNumberFormat="1" applyFont="1" applyBorder="1" applyAlignment="1">
      <alignment horizontal="right" vertical="center"/>
    </xf>
    <xf numFmtId="166" fontId="14" fillId="0" borderId="87" xfId="6" applyNumberFormat="1" applyFont="1" applyBorder="1" applyAlignment="1">
      <alignment horizontal="right" vertical="center"/>
    </xf>
    <xf numFmtId="49" fontId="13" fillId="0" borderId="25" xfId="6" applyNumberFormat="1" applyFont="1" applyBorder="1" applyAlignment="1">
      <alignment horizontal="left" vertical="center" indent="1"/>
    </xf>
    <xf numFmtId="49" fontId="11" fillId="5" borderId="60" xfId="6" applyNumberFormat="1" applyFont="1" applyFill="1" applyBorder="1" applyAlignment="1">
      <alignment horizontal="center" vertical="center"/>
    </xf>
    <xf numFmtId="164" fontId="11" fillId="5" borderId="11" xfId="6" applyFont="1" applyFill="1" applyBorder="1" applyAlignment="1">
      <alignment vertical="center"/>
    </xf>
    <xf numFmtId="166" fontId="12" fillId="5" borderId="12" xfId="6" applyNumberFormat="1" applyFont="1" applyFill="1" applyBorder="1" applyAlignment="1">
      <alignment horizontal="right" vertical="center"/>
    </xf>
    <xf numFmtId="166" fontId="12" fillId="5" borderId="11" xfId="6" applyNumberFormat="1" applyFont="1" applyFill="1" applyBorder="1" applyAlignment="1">
      <alignment horizontal="right" vertical="center"/>
    </xf>
    <xf numFmtId="166" fontId="12" fillId="5" borderId="92" xfId="6" applyNumberFormat="1" applyFont="1" applyFill="1" applyBorder="1" applyAlignment="1">
      <alignment horizontal="right" vertical="center"/>
    </xf>
    <xf numFmtId="49" fontId="11" fillId="5" borderId="25" xfId="6" applyNumberFormat="1" applyFont="1" applyFill="1" applyBorder="1" applyAlignment="1">
      <alignment horizontal="center" vertical="center"/>
    </xf>
    <xf numFmtId="164" fontId="11" fillId="5" borderId="6" xfId="6" applyFont="1" applyFill="1" applyBorder="1" applyAlignment="1">
      <alignment vertical="center"/>
    </xf>
    <xf numFmtId="166" fontId="12" fillId="5" borderId="95" xfId="6" applyNumberFormat="1" applyFont="1" applyFill="1" applyBorder="1" applyAlignment="1">
      <alignment horizontal="right" vertical="center"/>
    </xf>
    <xf numFmtId="166" fontId="12" fillId="5" borderId="6" xfId="6" applyNumberFormat="1" applyFont="1" applyFill="1" applyBorder="1" applyAlignment="1">
      <alignment horizontal="right" vertical="center"/>
    </xf>
    <xf numFmtId="166" fontId="12" fillId="5" borderId="51" xfId="6" applyNumberFormat="1" applyFont="1" applyFill="1" applyBorder="1" applyAlignment="1">
      <alignment horizontal="right" vertical="center"/>
    </xf>
    <xf numFmtId="49" fontId="11" fillId="5" borderId="78" xfId="6" applyNumberFormat="1" applyFont="1" applyFill="1" applyBorder="1" applyAlignment="1">
      <alignment horizontal="center" vertical="center"/>
    </xf>
    <xf numFmtId="164" fontId="11" fillId="5" borderId="96" xfId="6" applyFont="1" applyFill="1" applyBorder="1" applyAlignment="1">
      <alignment vertical="center"/>
    </xf>
    <xf numFmtId="166" fontId="12" fillId="5" borderId="97" xfId="6" applyNumberFormat="1" applyFont="1" applyFill="1" applyBorder="1" applyAlignment="1">
      <alignment horizontal="right" vertical="center"/>
    </xf>
    <xf numFmtId="166" fontId="12" fillId="5" borderId="81" xfId="6" applyNumberFormat="1" applyFont="1" applyFill="1" applyBorder="1" applyAlignment="1">
      <alignment horizontal="right" vertical="center"/>
    </xf>
    <xf numFmtId="166" fontId="12" fillId="0" borderId="50" xfId="6" applyNumberFormat="1" applyFont="1" applyBorder="1" applyAlignment="1">
      <alignment horizontal="right" vertical="center"/>
    </xf>
    <xf numFmtId="164" fontId="11" fillId="6" borderId="78" xfId="6" applyFont="1" applyFill="1" applyBorder="1" applyAlignment="1">
      <alignment vertical="center"/>
    </xf>
    <xf numFmtId="164" fontId="11" fillId="6" borderId="96" xfId="6" applyFont="1" applyFill="1" applyBorder="1" applyAlignment="1">
      <alignment vertical="center"/>
    </xf>
    <xf numFmtId="166" fontId="12" fillId="6" borderId="97" xfId="6" applyNumberFormat="1" applyFont="1" applyFill="1" applyBorder="1" applyAlignment="1">
      <alignment horizontal="right" vertical="center"/>
    </xf>
    <xf numFmtId="166" fontId="12" fillId="6" borderId="80" xfId="6" applyNumberFormat="1" applyFont="1" applyFill="1" applyBorder="1" applyAlignment="1">
      <alignment horizontal="right" vertical="center"/>
    </xf>
    <xf numFmtId="166" fontId="12" fillId="6" borderId="12" xfId="6" applyNumberFormat="1" applyFont="1" applyFill="1" applyBorder="1" applyAlignment="1">
      <alignment horizontal="right" vertical="center"/>
    </xf>
    <xf numFmtId="166" fontId="12" fillId="6" borderId="14" xfId="6" applyNumberFormat="1" applyFont="1" applyFill="1" applyBorder="1" applyAlignment="1">
      <alignment horizontal="right" vertical="center"/>
    </xf>
    <xf numFmtId="3" fontId="23" fillId="0" borderId="0" xfId="6" applyNumberFormat="1" applyFont="1"/>
    <xf numFmtId="0" fontId="31" fillId="0" borderId="0" xfId="7"/>
    <xf numFmtId="0" fontId="33" fillId="0" borderId="0" xfId="7" applyFont="1"/>
    <xf numFmtId="0" fontId="34" fillId="0" borderId="0" xfId="7" applyFont="1" applyAlignment="1">
      <alignment horizontal="center"/>
    </xf>
    <xf numFmtId="0" fontId="34" fillId="0" borderId="20" xfId="7" applyFont="1" applyBorder="1" applyAlignment="1">
      <alignment horizontal="center" wrapText="1"/>
    </xf>
    <xf numFmtId="0" fontId="34" fillId="0" borderId="0" xfId="7" applyFont="1" applyAlignment="1">
      <alignment horizontal="center" wrapText="1"/>
    </xf>
    <xf numFmtId="0" fontId="34" fillId="0" borderId="6" xfId="7" applyFont="1" applyBorder="1" applyAlignment="1">
      <alignment horizontal="center" wrapText="1"/>
    </xf>
    <xf numFmtId="0" fontId="35" fillId="0" borderId="45" xfId="7" applyFont="1" applyBorder="1" applyAlignment="1">
      <alignment horizontal="center"/>
    </xf>
    <xf numFmtId="0" fontId="35" fillId="0" borderId="46" xfId="7" applyFont="1" applyBorder="1" applyAlignment="1">
      <alignment horizontal="center"/>
    </xf>
    <xf numFmtId="0" fontId="35" fillId="0" borderId="98" xfId="7" applyFont="1" applyBorder="1" applyAlignment="1">
      <alignment horizontal="center"/>
    </xf>
    <xf numFmtId="0" fontId="35" fillId="0" borderId="0" xfId="7" applyFont="1" applyAlignment="1">
      <alignment horizontal="center"/>
    </xf>
    <xf numFmtId="0" fontId="33" fillId="0" borderId="0" xfId="7" applyFont="1" applyAlignment="1">
      <alignment horizontal="right"/>
    </xf>
    <xf numFmtId="3" fontId="33" fillId="0" borderId="20" xfId="7" applyNumberFormat="1" applyFont="1" applyBorder="1" applyAlignment="1">
      <alignment horizontal="center"/>
    </xf>
    <xf numFmtId="3" fontId="33" fillId="0" borderId="0" xfId="7" applyNumberFormat="1" applyFont="1" applyAlignment="1">
      <alignment horizontal="center"/>
    </xf>
    <xf numFmtId="3" fontId="33" fillId="0" borderId="6" xfId="7" applyNumberFormat="1" applyFont="1" applyBorder="1" applyAlignment="1">
      <alignment horizontal="center"/>
    </xf>
    <xf numFmtId="3" fontId="31" fillId="0" borderId="0" xfId="7" applyNumberFormat="1"/>
    <xf numFmtId="168" fontId="31" fillId="0" borderId="0" xfId="7" applyNumberFormat="1"/>
    <xf numFmtId="0" fontId="33" fillId="0" borderId="45" xfId="7" applyFont="1" applyBorder="1" applyAlignment="1">
      <alignment horizontal="right"/>
    </xf>
    <xf numFmtId="3" fontId="33" fillId="0" borderId="46" xfId="7" applyNumberFormat="1" applyFont="1" applyBorder="1" applyAlignment="1">
      <alignment horizontal="center"/>
    </xf>
    <xf numFmtId="3" fontId="33" fillId="0" borderId="45" xfId="7" applyNumberFormat="1" applyFont="1" applyBorder="1" applyAlignment="1">
      <alignment horizontal="center"/>
    </xf>
    <xf numFmtId="3" fontId="33" fillId="0" borderId="98" xfId="7" applyNumberFormat="1" applyFont="1" applyBorder="1" applyAlignment="1">
      <alignment horizontal="center"/>
    </xf>
    <xf numFmtId="0" fontId="34" fillId="0" borderId="0" xfId="7" applyFont="1" applyAlignment="1">
      <alignment horizontal="right"/>
    </xf>
    <xf numFmtId="3" fontId="34" fillId="0" borderId="20" xfId="7" applyNumberFormat="1" applyFont="1" applyBorder="1" applyAlignment="1">
      <alignment horizontal="center"/>
    </xf>
    <xf numFmtId="3" fontId="34" fillId="0" borderId="0" xfId="7" applyNumberFormat="1" applyFont="1" applyAlignment="1">
      <alignment horizontal="center"/>
    </xf>
    <xf numFmtId="3" fontId="34" fillId="0" borderId="6" xfId="7" applyNumberFormat="1" applyFont="1" applyBorder="1" applyAlignment="1">
      <alignment horizontal="center"/>
    </xf>
    <xf numFmtId="0" fontId="3" fillId="0" borderId="0" xfId="8" applyFont="1"/>
    <xf numFmtId="0" fontId="2" fillId="7" borderId="67" xfId="8" applyFont="1" applyFill="1" applyBorder="1" applyAlignment="1">
      <alignment horizontal="center"/>
    </xf>
    <xf numFmtId="0" fontId="2" fillId="5" borderId="67" xfId="8" applyFont="1" applyFill="1" applyBorder="1" applyAlignment="1">
      <alignment horizontal="center"/>
    </xf>
    <xf numFmtId="0" fontId="2" fillId="0" borderId="67" xfId="8" applyFont="1" applyBorder="1" applyAlignment="1">
      <alignment horizontal="center" vertical="center"/>
    </xf>
    <xf numFmtId="3" fontId="2" fillId="7" borderId="67" xfId="8" applyNumberFormat="1" applyFont="1" applyFill="1" applyBorder="1" applyAlignment="1">
      <alignment horizontal="center" vertical="center"/>
    </xf>
    <xf numFmtId="169" fontId="2" fillId="7" borderId="67" xfId="8" applyNumberFormat="1" applyFont="1" applyFill="1" applyBorder="1" applyAlignment="1">
      <alignment horizontal="center" vertical="center"/>
    </xf>
    <xf numFmtId="1" fontId="2" fillId="7" borderId="67" xfId="8" applyNumberFormat="1" applyFont="1" applyFill="1" applyBorder="1" applyAlignment="1">
      <alignment horizontal="center" vertical="center"/>
    </xf>
    <xf numFmtId="3" fontId="2" fillId="5" borderId="67" xfId="8" applyNumberFormat="1" applyFont="1" applyFill="1" applyBorder="1" applyAlignment="1">
      <alignment horizontal="center" vertical="center"/>
    </xf>
    <xf numFmtId="169" fontId="2" fillId="5" borderId="67" xfId="8" applyNumberFormat="1" applyFont="1" applyFill="1" applyBorder="1" applyAlignment="1">
      <alignment horizontal="center" vertical="center"/>
    </xf>
    <xf numFmtId="0" fontId="2" fillId="5" borderId="67" xfId="8" applyFont="1" applyFill="1" applyBorder="1" applyAlignment="1">
      <alignment horizontal="center" vertical="center"/>
    </xf>
    <xf numFmtId="1" fontId="3" fillId="0" borderId="0" xfId="8" applyNumberFormat="1" applyFont="1"/>
    <xf numFmtId="3" fontId="3" fillId="0" borderId="0" xfId="8" applyNumberFormat="1" applyFont="1" applyAlignment="1">
      <alignment horizontal="center"/>
    </xf>
    <xf numFmtId="169" fontId="3" fillId="0" borderId="0" xfId="8" applyNumberFormat="1" applyFont="1" applyAlignment="1">
      <alignment horizontal="center"/>
    </xf>
    <xf numFmtId="0" fontId="3" fillId="0" borderId="0" xfId="8" applyFont="1" applyAlignment="1">
      <alignment horizontal="center"/>
    </xf>
    <xf numFmtId="3" fontId="3" fillId="0" borderId="0" xfId="8" applyNumberFormat="1" applyFont="1"/>
    <xf numFmtId="0" fontId="41" fillId="0" borderId="38" xfId="8" applyFont="1" applyBorder="1" applyAlignment="1">
      <alignment horizontal="center"/>
    </xf>
    <xf numFmtId="0" fontId="41" fillId="0" borderId="70" xfId="8" applyFont="1" applyBorder="1" applyAlignment="1">
      <alignment horizontal="center"/>
    </xf>
    <xf numFmtId="0" fontId="41" fillId="0" borderId="86" xfId="8" applyFont="1" applyBorder="1" applyAlignment="1">
      <alignment horizontal="center"/>
    </xf>
    <xf numFmtId="3" fontId="41" fillId="0" borderId="59" xfId="8" applyNumberFormat="1" applyFont="1" applyBorder="1" applyAlignment="1">
      <alignment horizontal="center" vertical="center"/>
    </xf>
    <xf numFmtId="169" fontId="41" fillId="0" borderId="100" xfId="8" applyNumberFormat="1" applyFont="1" applyBorder="1" applyAlignment="1">
      <alignment horizontal="center" vertical="center"/>
    </xf>
    <xf numFmtId="170" fontId="41" fillId="0" borderId="98" xfId="8" applyNumberFormat="1" applyFont="1" applyBorder="1" applyAlignment="1">
      <alignment horizontal="center" vertical="center"/>
    </xf>
    <xf numFmtId="169" fontId="41" fillId="0" borderId="101" xfId="8" applyNumberFormat="1" applyFont="1" applyBorder="1" applyAlignment="1">
      <alignment horizontal="center" vertical="center"/>
    </xf>
    <xf numFmtId="171" fontId="3" fillId="0" borderId="0" xfId="8" applyNumberFormat="1" applyFont="1"/>
    <xf numFmtId="0" fontId="36" fillId="0" borderId="0" xfId="8"/>
    <xf numFmtId="0" fontId="33" fillId="0" borderId="0" xfId="8" applyFont="1"/>
    <xf numFmtId="0" fontId="42" fillId="0" borderId="6" xfId="8" applyFont="1" applyBorder="1" applyAlignment="1">
      <alignment horizontal="center"/>
    </xf>
    <xf numFmtId="0" fontId="43" fillId="0" borderId="45" xfId="8" applyFont="1" applyBorder="1" applyAlignment="1">
      <alignment horizontal="center"/>
    </xf>
    <xf numFmtId="0" fontId="43" fillId="0" borderId="46" xfId="8" applyFont="1" applyBorder="1" applyAlignment="1">
      <alignment horizontal="center"/>
    </xf>
    <xf numFmtId="0" fontId="43" fillId="0" borderId="98" xfId="8" applyFont="1" applyBorder="1" applyAlignment="1">
      <alignment horizontal="center"/>
    </xf>
    <xf numFmtId="0" fontId="33" fillId="0" borderId="102" xfId="8" applyFont="1" applyBorder="1" applyAlignment="1">
      <alignment horizontal="right"/>
    </xf>
    <xf numFmtId="3" fontId="44" fillId="0" borderId="103" xfId="8" applyNumberFormat="1" applyFont="1" applyBorder="1" applyAlignment="1">
      <alignment horizontal="center"/>
    </xf>
    <xf numFmtId="14" fontId="44" fillId="0" borderId="102" xfId="8" applyNumberFormat="1" applyFont="1" applyBorder="1" applyAlignment="1">
      <alignment horizontal="center"/>
    </xf>
    <xf numFmtId="0" fontId="44" fillId="0" borderId="104" xfId="8" applyFont="1" applyBorder="1" applyAlignment="1">
      <alignment horizontal="center"/>
    </xf>
    <xf numFmtId="3" fontId="44" fillId="0" borderId="104" xfId="8" applyNumberFormat="1" applyFont="1" applyBorder="1" applyAlignment="1">
      <alignment horizontal="center"/>
    </xf>
    <xf numFmtId="0" fontId="33" fillId="0" borderId="105" xfId="8" applyFont="1" applyBorder="1" applyAlignment="1">
      <alignment horizontal="right"/>
    </xf>
    <xf numFmtId="3" fontId="44" fillId="0" borderId="106" xfId="8" applyNumberFormat="1" applyFont="1" applyBorder="1" applyAlignment="1">
      <alignment horizontal="center"/>
    </xf>
    <xf numFmtId="14" fontId="44" fillId="0" borderId="105" xfId="8" applyNumberFormat="1" applyFont="1" applyBorder="1" applyAlignment="1">
      <alignment horizontal="center"/>
    </xf>
    <xf numFmtId="0" fontId="44" fillId="0" borderId="107" xfId="8" applyFont="1" applyBorder="1" applyAlignment="1">
      <alignment horizontal="center"/>
    </xf>
    <xf numFmtId="3" fontId="44" fillId="0" borderId="107" xfId="8" applyNumberFormat="1" applyFont="1" applyBorder="1" applyAlignment="1">
      <alignment horizontal="center"/>
    </xf>
    <xf numFmtId="0" fontId="33" fillId="0" borderId="45" xfId="8" applyFont="1" applyBorder="1" applyAlignment="1">
      <alignment horizontal="right"/>
    </xf>
    <xf numFmtId="3" fontId="44" fillId="0" borderId="46" xfId="8" applyNumberFormat="1" applyFont="1" applyBorder="1" applyAlignment="1">
      <alignment horizontal="center"/>
    </xf>
    <xf numFmtId="14" fontId="44" fillId="0" borderId="45" xfId="8" applyNumberFormat="1" applyFont="1" applyBorder="1" applyAlignment="1">
      <alignment horizontal="center"/>
    </xf>
    <xf numFmtId="3" fontId="44" fillId="0" borderId="98" xfId="8" applyNumberFormat="1" applyFont="1" applyBorder="1" applyAlignment="1">
      <alignment horizontal="center"/>
    </xf>
    <xf numFmtId="14" fontId="44" fillId="0" borderId="98" xfId="8" applyNumberFormat="1" applyFont="1" applyBorder="1" applyAlignment="1">
      <alignment horizontal="center"/>
    </xf>
    <xf numFmtId="0" fontId="42" fillId="0" borderId="0" xfId="8" applyFont="1" applyAlignment="1">
      <alignment horizontal="right"/>
    </xf>
    <xf numFmtId="3" fontId="42" fillId="0" borderId="20" xfId="8" applyNumberFormat="1" applyFont="1" applyBorder="1" applyAlignment="1">
      <alignment horizontal="center"/>
    </xf>
    <xf numFmtId="14" fontId="42" fillId="0" borderId="0" xfId="8" applyNumberFormat="1" applyFont="1" applyAlignment="1">
      <alignment horizontal="center"/>
    </xf>
    <xf numFmtId="3" fontId="42" fillId="0" borderId="6" xfId="8" applyNumberFormat="1" applyFont="1" applyBorder="1" applyAlignment="1">
      <alignment horizontal="center"/>
    </xf>
    <xf numFmtId="14" fontId="42" fillId="0" borderId="6" xfId="8" applyNumberFormat="1" applyFont="1" applyBorder="1" applyAlignment="1">
      <alignment horizontal="center"/>
    </xf>
    <xf numFmtId="171" fontId="45" fillId="0" borderId="0" xfId="8" applyNumberFormat="1" applyFont="1"/>
    <xf numFmtId="0" fontId="46" fillId="0" borderId="0" xfId="8" applyFont="1"/>
    <xf numFmtId="171" fontId="47" fillId="0" borderId="0" xfId="8" applyNumberFormat="1" applyFont="1" applyAlignment="1">
      <alignment horizontal="center" vertical="center"/>
    </xf>
    <xf numFmtId="0" fontId="12" fillId="0" borderId="0" xfId="8" applyFont="1"/>
    <xf numFmtId="0" fontId="46" fillId="0" borderId="0" xfId="8" applyFont="1" applyAlignment="1">
      <alignment horizontal="right"/>
    </xf>
    <xf numFmtId="0" fontId="46" fillId="4" borderId="108" xfId="8" applyFont="1" applyFill="1" applyBorder="1"/>
    <xf numFmtId="0" fontId="46" fillId="4" borderId="89" xfId="8" applyFont="1" applyFill="1" applyBorder="1"/>
    <xf numFmtId="0" fontId="12" fillId="4" borderId="90" xfId="8" applyFont="1" applyFill="1" applyBorder="1" applyAlignment="1">
      <alignment horizontal="center"/>
    </xf>
    <xf numFmtId="0" fontId="12" fillId="4" borderId="109" xfId="8" applyFont="1" applyFill="1" applyBorder="1" applyAlignment="1">
      <alignment horizontal="center" vertical="center"/>
    </xf>
    <xf numFmtId="0" fontId="12" fillId="0" borderId="5" xfId="8" applyFont="1" applyBorder="1"/>
    <xf numFmtId="172" fontId="14" fillId="0" borderId="6" xfId="8" applyNumberFormat="1" applyFont="1" applyBorder="1"/>
    <xf numFmtId="3" fontId="3" fillId="0" borderId="69" xfId="8" applyNumberFormat="1" applyFont="1" applyBorder="1"/>
    <xf numFmtId="172" fontId="3" fillId="0" borderId="6" xfId="8" applyNumberFormat="1" applyFont="1" applyBorder="1"/>
    <xf numFmtId="0" fontId="12" fillId="0" borderId="10" xfId="8" applyFont="1" applyBorder="1"/>
    <xf numFmtId="172" fontId="3" fillId="0" borderId="11" xfId="8" applyNumberFormat="1" applyFont="1" applyBorder="1"/>
    <xf numFmtId="3" fontId="3" fillId="0" borderId="83" xfId="8" applyNumberFormat="1" applyFont="1" applyBorder="1"/>
    <xf numFmtId="3" fontId="3" fillId="0" borderId="110" xfId="8" applyNumberFormat="1" applyFont="1" applyBorder="1"/>
    <xf numFmtId="3" fontId="3" fillId="0" borderId="67" xfId="8" applyNumberFormat="1" applyFont="1" applyBorder="1"/>
    <xf numFmtId="0" fontId="45" fillId="0" borderId="0" xfId="8" applyFont="1"/>
    <xf numFmtId="3" fontId="16" fillId="2" borderId="81" xfId="3" applyNumberFormat="1" applyFont="1" applyFill="1" applyBorder="1" applyAlignment="1" applyProtection="1">
      <alignment horizontal="right"/>
      <protection locked="0"/>
    </xf>
    <xf numFmtId="3" fontId="16" fillId="2" borderId="71" xfId="3" applyNumberFormat="1" applyFont="1" applyFill="1" applyBorder="1" applyAlignment="1" applyProtection="1">
      <alignment horizontal="right"/>
      <protection locked="0"/>
    </xf>
    <xf numFmtId="9" fontId="8" fillId="0" borderId="0" xfId="1"/>
    <xf numFmtId="3" fontId="16" fillId="2" borderId="73" xfId="3" applyNumberFormat="1" applyFont="1" applyFill="1" applyBorder="1" applyAlignment="1" applyProtection="1">
      <alignment horizontal="right"/>
      <protection locked="0"/>
    </xf>
    <xf numFmtId="9" fontId="14" fillId="0" borderId="0" xfId="1" applyFont="1"/>
    <xf numFmtId="3" fontId="12" fillId="5" borderId="92" xfId="6" applyNumberFormat="1" applyFont="1" applyFill="1" applyBorder="1" applyAlignment="1">
      <alignment horizontal="right" vertical="center"/>
    </xf>
    <xf numFmtId="0" fontId="24" fillId="0" borderId="0" xfId="5" applyFont="1" applyAlignment="1">
      <alignment horizontal="center"/>
    </xf>
    <xf numFmtId="0" fontId="4" fillId="0" borderId="63" xfId="5" applyFont="1" applyBorder="1" applyAlignment="1">
      <alignment horizontal="left"/>
    </xf>
    <xf numFmtId="0" fontId="4" fillId="0" borderId="64" xfId="5" applyFont="1" applyBorder="1" applyAlignment="1">
      <alignment horizontal="left"/>
    </xf>
    <xf numFmtId="0" fontId="4" fillId="0" borderId="65" xfId="5" applyFont="1" applyBorder="1" applyAlignment="1">
      <alignment horizontal="left"/>
    </xf>
    <xf numFmtId="1" fontId="7" fillId="0" borderId="9" xfId="2" applyFont="1" applyBorder="1" applyAlignment="1">
      <alignment horizontal="center" vertical="center"/>
    </xf>
    <xf numFmtId="1" fontId="7" fillId="0" borderId="14" xfId="2" applyFont="1" applyBorder="1" applyAlignment="1">
      <alignment horizontal="center" vertical="center"/>
    </xf>
    <xf numFmtId="1" fontId="2" fillId="0" borderId="0" xfId="2" applyFont="1" applyAlignment="1">
      <alignment horizontal="center"/>
    </xf>
    <xf numFmtId="1" fontId="4" fillId="0" borderId="1" xfId="2" applyFont="1" applyBorder="1" applyAlignment="1">
      <alignment horizontal="center" vertical="center"/>
    </xf>
    <xf numFmtId="1" fontId="4" fillId="0" borderId="2" xfId="2" applyFont="1" applyBorder="1" applyAlignment="1">
      <alignment horizontal="center" vertical="center"/>
    </xf>
    <xf numFmtId="1" fontId="4" fillId="0" borderId="5" xfId="2" applyFont="1" applyBorder="1" applyAlignment="1">
      <alignment horizontal="center" vertical="center"/>
    </xf>
    <xf numFmtId="1" fontId="4" fillId="0" borderId="6" xfId="2" applyFont="1" applyBorder="1" applyAlignment="1">
      <alignment horizontal="center" vertical="center"/>
    </xf>
    <xf numFmtId="1" fontId="4" fillId="0" borderId="10" xfId="2" applyFont="1" applyBorder="1" applyAlignment="1">
      <alignment horizontal="center" vertical="center"/>
    </xf>
    <xf numFmtId="1" fontId="4" fillId="0" borderId="11" xfId="2" applyFont="1" applyBorder="1" applyAlignment="1">
      <alignment horizontal="center" vertical="center"/>
    </xf>
    <xf numFmtId="1" fontId="7" fillId="0" borderId="7" xfId="2" applyFont="1" applyBorder="1" applyAlignment="1">
      <alignment horizontal="center" vertical="center"/>
    </xf>
    <xf numFmtId="1" fontId="7" fillId="0" borderId="12" xfId="2" applyFont="1" applyBorder="1" applyAlignment="1">
      <alignment horizontal="center" vertical="center"/>
    </xf>
    <xf numFmtId="1" fontId="7" fillId="0" borderId="8" xfId="2" applyFont="1" applyBorder="1" applyAlignment="1">
      <alignment horizontal="center" vertical="center"/>
    </xf>
    <xf numFmtId="1" fontId="7" fillId="0" borderId="13" xfId="2" applyFont="1" applyBorder="1" applyAlignment="1">
      <alignment horizontal="center" vertical="center"/>
    </xf>
    <xf numFmtId="164" fontId="18" fillId="0" borderId="9" xfId="3" applyFont="1" applyBorder="1" applyAlignment="1">
      <alignment horizontal="center"/>
    </xf>
    <xf numFmtId="164" fontId="18" fillId="0" borderId="14" xfId="3" applyFont="1" applyBorder="1" applyAlignment="1">
      <alignment horizontal="center"/>
    </xf>
    <xf numFmtId="164" fontId="2" fillId="0" borderId="0" xfId="3" applyFont="1" applyAlignment="1">
      <alignment horizontal="center"/>
    </xf>
    <xf numFmtId="164" fontId="16" fillId="0" borderId="63" xfId="3" applyFont="1" applyBorder="1" applyAlignment="1">
      <alignment horizontal="center" vertical="center"/>
    </xf>
    <xf numFmtId="164" fontId="16" fillId="0" borderId="64" xfId="3" applyFont="1" applyBorder="1" applyAlignment="1">
      <alignment horizontal="center" vertical="center"/>
    </xf>
    <xf numFmtId="164" fontId="16" fillId="0" borderId="65" xfId="3" applyFont="1" applyBorder="1" applyAlignment="1">
      <alignment horizontal="center" vertical="center"/>
    </xf>
    <xf numFmtId="164" fontId="18" fillId="0" borderId="7" xfId="3" applyFont="1" applyBorder="1" applyAlignment="1">
      <alignment horizontal="center"/>
    </xf>
    <xf numFmtId="164" fontId="18" fillId="0" borderId="12" xfId="3" applyFont="1" applyBorder="1" applyAlignment="1">
      <alignment horizontal="center"/>
    </xf>
    <xf numFmtId="164" fontId="11" fillId="0" borderId="50" xfId="6" applyFont="1" applyBorder="1" applyAlignment="1">
      <alignment vertical="center"/>
    </xf>
    <xf numFmtId="164" fontId="27" fillId="0" borderId="0" xfId="6" applyFont="1" applyAlignment="1">
      <alignment horizontal="center"/>
    </xf>
    <xf numFmtId="164" fontId="12" fillId="0" borderId="1" xfId="6" applyFont="1" applyBorder="1" applyAlignment="1">
      <alignment horizontal="center" vertical="center" wrapText="1"/>
    </xf>
    <xf numFmtId="164" fontId="12" fillId="0" borderId="2" xfId="6" applyFont="1" applyBorder="1" applyAlignment="1">
      <alignment horizontal="center" vertical="center" wrapText="1"/>
    </xf>
    <xf numFmtId="164" fontId="12" fillId="0" borderId="10" xfId="6" applyFont="1" applyBorder="1" applyAlignment="1">
      <alignment horizontal="center" vertical="center" wrapText="1"/>
    </xf>
    <xf numFmtId="164" fontId="12" fillId="0" borderId="11" xfId="6" applyFont="1" applyBorder="1" applyAlignment="1">
      <alignment horizontal="center" vertical="center" wrapText="1"/>
    </xf>
    <xf numFmtId="164" fontId="12" fillId="0" borderId="1" xfId="6" applyFont="1" applyBorder="1" applyAlignment="1">
      <alignment horizontal="center" vertical="center"/>
    </xf>
    <xf numFmtId="164" fontId="12" fillId="0" borderId="2" xfId="6" applyFont="1" applyBorder="1" applyAlignment="1">
      <alignment horizontal="center" vertical="center"/>
    </xf>
    <xf numFmtId="164" fontId="12" fillId="0" borderId="10" xfId="6" applyFont="1" applyBorder="1" applyAlignment="1">
      <alignment horizontal="center" vertical="center"/>
    </xf>
    <xf numFmtId="164" fontId="12" fillId="0" borderId="11" xfId="6" applyFont="1" applyBorder="1" applyAlignment="1">
      <alignment horizontal="center" vertical="center"/>
    </xf>
    <xf numFmtId="0" fontId="32" fillId="0" borderId="0" xfId="7" applyFont="1" applyAlignment="1">
      <alignment horizontal="center" vertical="center"/>
    </xf>
    <xf numFmtId="0" fontId="34" fillId="0" borderId="20" xfId="7" applyFont="1" applyBorder="1" applyAlignment="1">
      <alignment horizontal="center" vertical="top"/>
    </xf>
    <xf numFmtId="0" fontId="34" fillId="0" borderId="0" xfId="7" applyFont="1" applyAlignment="1">
      <alignment horizontal="center" vertical="top"/>
    </xf>
    <xf numFmtId="0" fontId="34" fillId="0" borderId="6" xfId="7" applyFont="1" applyBorder="1" applyAlignment="1">
      <alignment horizontal="center" vertical="top"/>
    </xf>
    <xf numFmtId="0" fontId="40" fillId="8" borderId="99" xfId="8" applyFont="1" applyFill="1" applyBorder="1" applyAlignment="1">
      <alignment horizontal="center" vertical="center" wrapText="1"/>
    </xf>
    <xf numFmtId="0" fontId="40" fillId="5" borderId="99" xfId="8" applyFont="1" applyFill="1" applyBorder="1" applyAlignment="1">
      <alignment horizontal="center" vertical="center" wrapText="1"/>
    </xf>
    <xf numFmtId="0" fontId="37" fillId="0" borderId="45" xfId="8" applyFont="1" applyBorder="1" applyAlignment="1">
      <alignment horizontal="center" vertical="center"/>
    </xf>
    <xf numFmtId="0" fontId="38" fillId="7" borderId="67" xfId="8" applyFont="1" applyFill="1" applyBorder="1" applyAlignment="1">
      <alignment horizontal="center" vertical="center" wrapText="1"/>
    </xf>
    <xf numFmtId="0" fontId="38" fillId="5" borderId="67" xfId="8" applyFont="1" applyFill="1" applyBorder="1" applyAlignment="1">
      <alignment horizontal="center" vertical="center" wrapText="1"/>
    </xf>
    <xf numFmtId="0" fontId="39" fillId="0" borderId="45" xfId="8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42" fillId="0" borderId="20" xfId="8" applyFont="1" applyBorder="1" applyAlignment="1">
      <alignment horizontal="center"/>
    </xf>
    <xf numFmtId="0" fontId="42" fillId="0" borderId="0" xfId="8" applyFont="1" applyAlignment="1">
      <alignment horizontal="center"/>
    </xf>
    <xf numFmtId="0" fontId="42" fillId="0" borderId="6" xfId="8" applyFont="1" applyBorder="1" applyAlignment="1">
      <alignment horizontal="center"/>
    </xf>
  </cellXfs>
  <cellStyles count="9">
    <cellStyle name="Normal" xfId="0" builtinId="0"/>
    <cellStyle name="Normal 2" xfId="7" xr:uid="{59F1936D-CCFA-47F6-AED9-64F0A8D62E2F}"/>
    <cellStyle name="Normal 2 2" xfId="5" xr:uid="{B5679EF9-7A11-41EB-B340-2F8B313864E3}"/>
    <cellStyle name="Normal 2 3" xfId="8" xr:uid="{27A18DB6-7ED6-4CFD-8F04-8E015274BCCC}"/>
    <cellStyle name="Normal 3" xfId="6" xr:uid="{A2108230-93F9-4688-8DF4-E3266E9D49AD}"/>
    <cellStyle name="Normal 4" xfId="3" xr:uid="{A0E45078-5C3D-4EAF-BF8D-E119E0D6BCE3}"/>
    <cellStyle name="Normal_Proizvodnja" xfId="2" xr:uid="{50C6D7A8-DCE5-4A86-B45E-2F6B015186FD}"/>
    <cellStyle name="Percent" xfId="1" builtinId="5"/>
    <cellStyle name="Percent 2" xfId="4" xr:uid="{5958C822-8689-41B3-BA0E-11116781EE4E}"/>
  </cellStyles>
  <dxfs count="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9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12" Type="http://schemas.openxmlformats.org/officeDocument/2006/relationships/image" Target="../media/image18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7.png"/><Relationship Id="rId5" Type="http://schemas.openxmlformats.org/officeDocument/2006/relationships/image" Target="../media/image11.png"/><Relationship Id="rId10" Type="http://schemas.openxmlformats.org/officeDocument/2006/relationships/image" Target="../media/image16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emf"/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emf"/><Relationship Id="rId2" Type="http://schemas.openxmlformats.org/officeDocument/2006/relationships/image" Target="../media/image24.emf"/><Relationship Id="rId1" Type="http://schemas.openxmlformats.org/officeDocument/2006/relationships/image" Target="../media/image23.emf"/><Relationship Id="rId5" Type="http://schemas.openxmlformats.org/officeDocument/2006/relationships/image" Target="../media/image27.emf"/><Relationship Id="rId4" Type="http://schemas.openxmlformats.org/officeDocument/2006/relationships/image" Target="../media/image2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168088</xdr:colOff>
      <xdr:row>51</xdr:row>
      <xdr:rowOff>0</xdr:rowOff>
    </xdr:from>
    <xdr:to>
      <xdr:col>13</xdr:col>
      <xdr:colOff>282388</xdr:colOff>
      <xdr:row>70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07ECF6-E541-33EF-1ABA-2DC7871B4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5941" y="14612471"/>
          <a:ext cx="10535771" cy="3133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933450</xdr:colOff>
      <xdr:row>31</xdr:row>
      <xdr:rowOff>38100</xdr:rowOff>
    </xdr:from>
    <xdr:to>
      <xdr:col>17</xdr:col>
      <xdr:colOff>200025</xdr:colOff>
      <xdr:row>50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A82A3C-3E2D-E4BB-50C9-1E2C1ED93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0" y="8582025"/>
          <a:ext cx="6124575" cy="312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571500</xdr:colOff>
      <xdr:row>30</xdr:row>
      <xdr:rowOff>95250</xdr:rowOff>
    </xdr:from>
    <xdr:to>
      <xdr:col>10</xdr:col>
      <xdr:colOff>323850</xdr:colOff>
      <xdr:row>54</xdr:row>
      <xdr:rowOff>85725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95B876-7164-50F9-EC7F-3DAA8438D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477250"/>
          <a:ext cx="9601200" cy="387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1228725</xdr:colOff>
      <xdr:row>56</xdr:row>
      <xdr:rowOff>57150</xdr:rowOff>
    </xdr:from>
    <xdr:to>
      <xdr:col>11</xdr:col>
      <xdr:colOff>866775</xdr:colOff>
      <xdr:row>76</xdr:row>
      <xdr:rowOff>133350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56394D2-3A16-8A3C-9FA6-B9A9EA9FD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2649200"/>
          <a:ext cx="9829800" cy="331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101600</xdr:colOff>
      <xdr:row>23</xdr:row>
      <xdr:rowOff>76200</xdr:rowOff>
    </xdr:from>
    <xdr:to>
      <xdr:col>13</xdr:col>
      <xdr:colOff>711200</xdr:colOff>
      <xdr:row>37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7C4278-C16E-4B87-A835-FDD187274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6692900"/>
          <a:ext cx="9067800" cy="279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469900</xdr:colOff>
      <xdr:row>19</xdr:row>
      <xdr:rowOff>139700</xdr:rowOff>
    </xdr:from>
    <xdr:to>
      <xdr:col>12</xdr:col>
      <xdr:colOff>139700</xdr:colOff>
      <xdr:row>43</xdr:row>
      <xdr:rowOff>187325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01F20F3-5E94-D03F-CB18-472C141EC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1400" y="5715000"/>
          <a:ext cx="6248400" cy="492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123265</xdr:colOff>
      <xdr:row>17</xdr:row>
      <xdr:rowOff>145677</xdr:rowOff>
    </xdr:from>
    <xdr:to>
      <xdr:col>10</xdr:col>
      <xdr:colOff>210254</xdr:colOff>
      <xdr:row>30</xdr:row>
      <xdr:rowOff>77635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FE7222B-35B9-A65D-2E2C-3B2F4C278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65" y="3260912"/>
          <a:ext cx="7819048" cy="19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100852</xdr:colOff>
      <xdr:row>31</xdr:row>
      <xdr:rowOff>134470</xdr:rowOff>
    </xdr:from>
    <xdr:to>
      <xdr:col>10</xdr:col>
      <xdr:colOff>187841</xdr:colOff>
      <xdr:row>45</xdr:row>
      <xdr:rowOff>119069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C748992-2073-0763-3948-188626E6D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52" y="5446058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100852</xdr:colOff>
      <xdr:row>47</xdr:row>
      <xdr:rowOff>134470</xdr:rowOff>
    </xdr:from>
    <xdr:to>
      <xdr:col>10</xdr:col>
      <xdr:colOff>187841</xdr:colOff>
      <xdr:row>61</xdr:row>
      <xdr:rowOff>119069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3627847-8BA6-EFE0-2817-09F0D6008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852" y="7956176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100852</xdr:colOff>
      <xdr:row>62</xdr:row>
      <xdr:rowOff>134470</xdr:rowOff>
    </xdr:from>
    <xdr:to>
      <xdr:col>10</xdr:col>
      <xdr:colOff>187841</xdr:colOff>
      <xdr:row>76</xdr:row>
      <xdr:rowOff>119069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CF52974-B5EA-0CFE-E62D-F8399CAE1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852" y="10309411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100852</xdr:colOff>
      <xdr:row>77</xdr:row>
      <xdr:rowOff>134471</xdr:rowOff>
    </xdr:from>
    <xdr:to>
      <xdr:col>10</xdr:col>
      <xdr:colOff>187841</xdr:colOff>
      <xdr:row>91</xdr:row>
      <xdr:rowOff>119070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74FAC4D-5841-4380-9776-DEBAD0E88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852" y="12662647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100852</xdr:colOff>
      <xdr:row>92</xdr:row>
      <xdr:rowOff>134470</xdr:rowOff>
    </xdr:from>
    <xdr:to>
      <xdr:col>10</xdr:col>
      <xdr:colOff>187841</xdr:colOff>
      <xdr:row>106</xdr:row>
      <xdr:rowOff>119069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3C7F157-2F0C-4482-E126-659CE8203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0852" y="15015882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100852</xdr:colOff>
      <xdr:row>107</xdr:row>
      <xdr:rowOff>134470</xdr:rowOff>
    </xdr:from>
    <xdr:to>
      <xdr:col>10</xdr:col>
      <xdr:colOff>187841</xdr:colOff>
      <xdr:row>121</xdr:row>
      <xdr:rowOff>119069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87A4F3B5-29C6-0DC4-4D6E-85D623364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0852" y="17369117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100852</xdr:colOff>
      <xdr:row>123</xdr:row>
      <xdr:rowOff>134470</xdr:rowOff>
    </xdr:from>
    <xdr:to>
      <xdr:col>10</xdr:col>
      <xdr:colOff>187841</xdr:colOff>
      <xdr:row>137</xdr:row>
      <xdr:rowOff>119069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E0A1DAFF-BAA6-7080-341C-B49C1B189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0852" y="19879235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100852</xdr:colOff>
      <xdr:row>138</xdr:row>
      <xdr:rowOff>134470</xdr:rowOff>
    </xdr:from>
    <xdr:to>
      <xdr:col>10</xdr:col>
      <xdr:colOff>187841</xdr:colOff>
      <xdr:row>152</xdr:row>
      <xdr:rowOff>119069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49129F6-8ED1-515B-5ABE-CB0A57364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0852" y="22232470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100852</xdr:colOff>
      <xdr:row>153</xdr:row>
      <xdr:rowOff>134470</xdr:rowOff>
    </xdr:from>
    <xdr:to>
      <xdr:col>10</xdr:col>
      <xdr:colOff>187841</xdr:colOff>
      <xdr:row>167</xdr:row>
      <xdr:rowOff>109546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A066E1F7-25EC-E3B0-D4AA-008168AB4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0852" y="24585705"/>
          <a:ext cx="7819048" cy="21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100852</xdr:colOff>
      <xdr:row>168</xdr:row>
      <xdr:rowOff>134470</xdr:rowOff>
    </xdr:from>
    <xdr:to>
      <xdr:col>10</xdr:col>
      <xdr:colOff>187841</xdr:colOff>
      <xdr:row>182</xdr:row>
      <xdr:rowOff>119069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BF442B41-78AC-53FF-4957-45AE7AD9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0852" y="26938941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100852</xdr:colOff>
      <xdr:row>183</xdr:row>
      <xdr:rowOff>134470</xdr:rowOff>
    </xdr:from>
    <xdr:to>
      <xdr:col>10</xdr:col>
      <xdr:colOff>187841</xdr:colOff>
      <xdr:row>197</xdr:row>
      <xdr:rowOff>119069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E2F2ED4C-C837-BBA8-91FA-829A19185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0852" y="29292176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11</xdr:col>
      <xdr:colOff>134470</xdr:colOff>
      <xdr:row>1</xdr:row>
      <xdr:rowOff>67235</xdr:rowOff>
    </xdr:from>
    <xdr:to>
      <xdr:col>22</xdr:col>
      <xdr:colOff>385733</xdr:colOff>
      <xdr:row>16</xdr:row>
      <xdr:rowOff>16510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16E62AD1-EBF5-EE2C-28F3-B5E79990D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471646" y="593911"/>
          <a:ext cx="6952381" cy="23809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941161</xdr:colOff>
      <xdr:row>2</xdr:row>
      <xdr:rowOff>34016</xdr:rowOff>
    </xdr:from>
    <xdr:to>
      <xdr:col>21</xdr:col>
      <xdr:colOff>480149</xdr:colOff>
      <xdr:row>12</xdr:row>
      <xdr:rowOff>105742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A1AF62A-CB53-96BD-957C-15E7B0304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26965" y="1009195"/>
          <a:ext cx="8723809" cy="3133333"/>
        </a:xfrm>
        <a:prstGeom prst="rect">
          <a:avLst/>
        </a:prstGeom>
      </xdr:spPr>
    </xdr:pic>
    <xdr:clientData/>
  </xdr:twoCellAnchor>
  <xdr:twoCellAnchor editAs="oneCell">
    <xdr:from>
      <xdr:col>1</xdr:col>
      <xdr:colOff>340178</xdr:colOff>
      <xdr:row>16</xdr:row>
      <xdr:rowOff>34018</xdr:rowOff>
    </xdr:from>
    <xdr:to>
      <xdr:col>12</xdr:col>
      <xdr:colOff>291368</xdr:colOff>
      <xdr:row>35</xdr:row>
      <xdr:rowOff>194077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79C3DFC-338D-FD00-2629-78B37ED50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982" y="5227411"/>
          <a:ext cx="9476190" cy="40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827767</xdr:colOff>
      <xdr:row>42</xdr:row>
      <xdr:rowOff>11339</xdr:rowOff>
    </xdr:from>
    <xdr:to>
      <xdr:col>11</xdr:col>
      <xdr:colOff>797378</xdr:colOff>
      <xdr:row>58</xdr:row>
      <xdr:rowOff>49440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38E4C7-25C5-922A-2322-66307ED98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1" y="10885714"/>
          <a:ext cx="8383361" cy="3303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582705</xdr:colOff>
      <xdr:row>3</xdr:row>
      <xdr:rowOff>56030</xdr:rowOff>
    </xdr:from>
    <xdr:to>
      <xdr:col>52</xdr:col>
      <xdr:colOff>263337</xdr:colOff>
      <xdr:row>16</xdr:row>
      <xdr:rowOff>12887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A8C5EF7-2431-1FF8-6184-2817B402A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47676" y="694765"/>
          <a:ext cx="14203455" cy="287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39</xdr:row>
      <xdr:rowOff>100853</xdr:rowOff>
    </xdr:from>
    <xdr:to>
      <xdr:col>52</xdr:col>
      <xdr:colOff>352425</xdr:colOff>
      <xdr:row>52</xdr:row>
      <xdr:rowOff>67235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4191B15-F45F-7D02-B309-7BD013927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0088" y="8202706"/>
          <a:ext cx="14270131" cy="2879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112060</xdr:colOff>
      <xdr:row>57</xdr:row>
      <xdr:rowOff>0</xdr:rowOff>
    </xdr:from>
    <xdr:to>
      <xdr:col>52</xdr:col>
      <xdr:colOff>435910</xdr:colOff>
      <xdr:row>69</xdr:row>
      <xdr:rowOff>171450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D7EA5E5-6AEA-5015-0C21-23A19FECE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2148" y="11833412"/>
          <a:ext cx="14241556" cy="2860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571499</xdr:colOff>
      <xdr:row>76</xdr:row>
      <xdr:rowOff>0</xdr:rowOff>
    </xdr:from>
    <xdr:to>
      <xdr:col>52</xdr:col>
      <xdr:colOff>290232</xdr:colOff>
      <xdr:row>89</xdr:row>
      <xdr:rowOff>14568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7D3A643-28EB-FC46-B953-2D69D1C1A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6470" y="15789088"/>
          <a:ext cx="14241556" cy="2860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414618</xdr:colOff>
      <xdr:row>20</xdr:row>
      <xdr:rowOff>168088</xdr:rowOff>
    </xdr:from>
    <xdr:to>
      <xdr:col>53</xdr:col>
      <xdr:colOff>238125</xdr:colOff>
      <xdr:row>33</xdr:row>
      <xdr:rowOff>177613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9D1383-4726-BAF9-FDF2-7D3F1DBD6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84706" y="4314264"/>
          <a:ext cx="14346331" cy="292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E1950-B0C7-4050-BACA-7F023C1FD164}">
  <sheetPr syncVertical="1" syncRef="A1" transitionEvaluation="1" transitionEntry="1"/>
  <dimension ref="A1:S52"/>
  <sheetViews>
    <sheetView showGridLines="0" zoomScale="75" zoomScaleNormal="76" zoomScaleSheetLayoutView="50" workbookViewId="0">
      <selection activeCell="B1" sqref="B1:Q39"/>
    </sheetView>
  </sheetViews>
  <sheetFormatPr defaultColWidth="14.28515625" defaultRowHeight="15.75"/>
  <cols>
    <col min="1" max="1" width="6.42578125" style="1" customWidth="1"/>
    <col min="2" max="2" width="5.42578125" style="1" customWidth="1"/>
    <col min="3" max="3" width="41.85546875" style="1" customWidth="1"/>
    <col min="4" max="15" width="15.5703125" style="1" customWidth="1"/>
    <col min="16" max="17" width="16.140625" style="1" customWidth="1"/>
    <col min="18" max="248" width="14.28515625" style="1"/>
    <col min="249" max="249" width="6.42578125" style="1" customWidth="1"/>
    <col min="250" max="250" width="5.42578125" style="1" customWidth="1"/>
    <col min="251" max="251" width="41.85546875" style="1" customWidth="1"/>
    <col min="252" max="263" width="15.5703125" style="1" customWidth="1"/>
    <col min="264" max="264" width="16.140625" style="1" customWidth="1"/>
    <col min="265" max="504" width="14.28515625" style="1"/>
    <col min="505" max="505" width="6.42578125" style="1" customWidth="1"/>
    <col min="506" max="506" width="5.42578125" style="1" customWidth="1"/>
    <col min="507" max="507" width="41.85546875" style="1" customWidth="1"/>
    <col min="508" max="519" width="15.5703125" style="1" customWidth="1"/>
    <col min="520" max="520" width="16.140625" style="1" customWidth="1"/>
    <col min="521" max="760" width="14.28515625" style="1"/>
    <col min="761" max="761" width="6.42578125" style="1" customWidth="1"/>
    <col min="762" max="762" width="5.42578125" style="1" customWidth="1"/>
    <col min="763" max="763" width="41.85546875" style="1" customWidth="1"/>
    <col min="764" max="775" width="15.5703125" style="1" customWidth="1"/>
    <col min="776" max="776" width="16.140625" style="1" customWidth="1"/>
    <col min="777" max="1016" width="14.28515625" style="1"/>
    <col min="1017" max="1017" width="6.42578125" style="1" customWidth="1"/>
    <col min="1018" max="1018" width="5.42578125" style="1" customWidth="1"/>
    <col min="1019" max="1019" width="41.85546875" style="1" customWidth="1"/>
    <col min="1020" max="1031" width="15.5703125" style="1" customWidth="1"/>
    <col min="1032" max="1032" width="16.140625" style="1" customWidth="1"/>
    <col min="1033" max="1272" width="14.28515625" style="1"/>
    <col min="1273" max="1273" width="6.42578125" style="1" customWidth="1"/>
    <col min="1274" max="1274" width="5.42578125" style="1" customWidth="1"/>
    <col min="1275" max="1275" width="41.85546875" style="1" customWidth="1"/>
    <col min="1276" max="1287" width="15.5703125" style="1" customWidth="1"/>
    <col min="1288" max="1288" width="16.140625" style="1" customWidth="1"/>
    <col min="1289" max="1528" width="14.28515625" style="1"/>
    <col min="1529" max="1529" width="6.42578125" style="1" customWidth="1"/>
    <col min="1530" max="1530" width="5.42578125" style="1" customWidth="1"/>
    <col min="1531" max="1531" width="41.85546875" style="1" customWidth="1"/>
    <col min="1532" max="1543" width="15.5703125" style="1" customWidth="1"/>
    <col min="1544" max="1544" width="16.140625" style="1" customWidth="1"/>
    <col min="1545" max="1784" width="14.28515625" style="1"/>
    <col min="1785" max="1785" width="6.42578125" style="1" customWidth="1"/>
    <col min="1786" max="1786" width="5.42578125" style="1" customWidth="1"/>
    <col min="1787" max="1787" width="41.85546875" style="1" customWidth="1"/>
    <col min="1788" max="1799" width="15.5703125" style="1" customWidth="1"/>
    <col min="1800" max="1800" width="16.140625" style="1" customWidth="1"/>
    <col min="1801" max="2040" width="14.28515625" style="1"/>
    <col min="2041" max="2041" width="6.42578125" style="1" customWidth="1"/>
    <col min="2042" max="2042" width="5.42578125" style="1" customWidth="1"/>
    <col min="2043" max="2043" width="41.85546875" style="1" customWidth="1"/>
    <col min="2044" max="2055" width="15.5703125" style="1" customWidth="1"/>
    <col min="2056" max="2056" width="16.140625" style="1" customWidth="1"/>
    <col min="2057" max="2296" width="14.28515625" style="1"/>
    <col min="2297" max="2297" width="6.42578125" style="1" customWidth="1"/>
    <col min="2298" max="2298" width="5.42578125" style="1" customWidth="1"/>
    <col min="2299" max="2299" width="41.85546875" style="1" customWidth="1"/>
    <col min="2300" max="2311" width="15.5703125" style="1" customWidth="1"/>
    <col min="2312" max="2312" width="16.140625" style="1" customWidth="1"/>
    <col min="2313" max="2552" width="14.28515625" style="1"/>
    <col min="2553" max="2553" width="6.42578125" style="1" customWidth="1"/>
    <col min="2554" max="2554" width="5.42578125" style="1" customWidth="1"/>
    <col min="2555" max="2555" width="41.85546875" style="1" customWidth="1"/>
    <col min="2556" max="2567" width="15.5703125" style="1" customWidth="1"/>
    <col min="2568" max="2568" width="16.140625" style="1" customWidth="1"/>
    <col min="2569" max="2808" width="14.28515625" style="1"/>
    <col min="2809" max="2809" width="6.42578125" style="1" customWidth="1"/>
    <col min="2810" max="2810" width="5.42578125" style="1" customWidth="1"/>
    <col min="2811" max="2811" width="41.85546875" style="1" customWidth="1"/>
    <col min="2812" max="2823" width="15.5703125" style="1" customWidth="1"/>
    <col min="2824" max="2824" width="16.140625" style="1" customWidth="1"/>
    <col min="2825" max="3064" width="14.28515625" style="1"/>
    <col min="3065" max="3065" width="6.42578125" style="1" customWidth="1"/>
    <col min="3066" max="3066" width="5.42578125" style="1" customWidth="1"/>
    <col min="3067" max="3067" width="41.85546875" style="1" customWidth="1"/>
    <col min="3068" max="3079" width="15.5703125" style="1" customWidth="1"/>
    <col min="3080" max="3080" width="16.140625" style="1" customWidth="1"/>
    <col min="3081" max="3320" width="14.28515625" style="1"/>
    <col min="3321" max="3321" width="6.42578125" style="1" customWidth="1"/>
    <col min="3322" max="3322" width="5.42578125" style="1" customWidth="1"/>
    <col min="3323" max="3323" width="41.85546875" style="1" customWidth="1"/>
    <col min="3324" max="3335" width="15.5703125" style="1" customWidth="1"/>
    <col min="3336" max="3336" width="16.140625" style="1" customWidth="1"/>
    <col min="3337" max="3576" width="14.28515625" style="1"/>
    <col min="3577" max="3577" width="6.42578125" style="1" customWidth="1"/>
    <col min="3578" max="3578" width="5.42578125" style="1" customWidth="1"/>
    <col min="3579" max="3579" width="41.85546875" style="1" customWidth="1"/>
    <col min="3580" max="3591" width="15.5703125" style="1" customWidth="1"/>
    <col min="3592" max="3592" width="16.140625" style="1" customWidth="1"/>
    <col min="3593" max="3832" width="14.28515625" style="1"/>
    <col min="3833" max="3833" width="6.42578125" style="1" customWidth="1"/>
    <col min="3834" max="3834" width="5.42578125" style="1" customWidth="1"/>
    <col min="3835" max="3835" width="41.85546875" style="1" customWidth="1"/>
    <col min="3836" max="3847" width="15.5703125" style="1" customWidth="1"/>
    <col min="3848" max="3848" width="16.140625" style="1" customWidth="1"/>
    <col min="3849" max="4088" width="14.28515625" style="1"/>
    <col min="4089" max="4089" width="6.42578125" style="1" customWidth="1"/>
    <col min="4090" max="4090" width="5.42578125" style="1" customWidth="1"/>
    <col min="4091" max="4091" width="41.85546875" style="1" customWidth="1"/>
    <col min="4092" max="4103" width="15.5703125" style="1" customWidth="1"/>
    <col min="4104" max="4104" width="16.140625" style="1" customWidth="1"/>
    <col min="4105" max="4344" width="14.28515625" style="1"/>
    <col min="4345" max="4345" width="6.42578125" style="1" customWidth="1"/>
    <col min="4346" max="4346" width="5.42578125" style="1" customWidth="1"/>
    <col min="4347" max="4347" width="41.85546875" style="1" customWidth="1"/>
    <col min="4348" max="4359" width="15.5703125" style="1" customWidth="1"/>
    <col min="4360" max="4360" width="16.140625" style="1" customWidth="1"/>
    <col min="4361" max="4600" width="14.28515625" style="1"/>
    <col min="4601" max="4601" width="6.42578125" style="1" customWidth="1"/>
    <col min="4602" max="4602" width="5.42578125" style="1" customWidth="1"/>
    <col min="4603" max="4603" width="41.85546875" style="1" customWidth="1"/>
    <col min="4604" max="4615" width="15.5703125" style="1" customWidth="1"/>
    <col min="4616" max="4616" width="16.140625" style="1" customWidth="1"/>
    <col min="4617" max="4856" width="14.28515625" style="1"/>
    <col min="4857" max="4857" width="6.42578125" style="1" customWidth="1"/>
    <col min="4858" max="4858" width="5.42578125" style="1" customWidth="1"/>
    <col min="4859" max="4859" width="41.85546875" style="1" customWidth="1"/>
    <col min="4860" max="4871" width="15.5703125" style="1" customWidth="1"/>
    <col min="4872" max="4872" width="16.140625" style="1" customWidth="1"/>
    <col min="4873" max="5112" width="14.28515625" style="1"/>
    <col min="5113" max="5113" width="6.42578125" style="1" customWidth="1"/>
    <col min="5114" max="5114" width="5.42578125" style="1" customWidth="1"/>
    <col min="5115" max="5115" width="41.85546875" style="1" customWidth="1"/>
    <col min="5116" max="5127" width="15.5703125" style="1" customWidth="1"/>
    <col min="5128" max="5128" width="16.140625" style="1" customWidth="1"/>
    <col min="5129" max="5368" width="14.28515625" style="1"/>
    <col min="5369" max="5369" width="6.42578125" style="1" customWidth="1"/>
    <col min="5370" max="5370" width="5.42578125" style="1" customWidth="1"/>
    <col min="5371" max="5371" width="41.85546875" style="1" customWidth="1"/>
    <col min="5372" max="5383" width="15.5703125" style="1" customWidth="1"/>
    <col min="5384" max="5384" width="16.140625" style="1" customWidth="1"/>
    <col min="5385" max="5624" width="14.28515625" style="1"/>
    <col min="5625" max="5625" width="6.42578125" style="1" customWidth="1"/>
    <col min="5626" max="5626" width="5.42578125" style="1" customWidth="1"/>
    <col min="5627" max="5627" width="41.85546875" style="1" customWidth="1"/>
    <col min="5628" max="5639" width="15.5703125" style="1" customWidth="1"/>
    <col min="5640" max="5640" width="16.140625" style="1" customWidth="1"/>
    <col min="5641" max="5880" width="14.28515625" style="1"/>
    <col min="5881" max="5881" width="6.42578125" style="1" customWidth="1"/>
    <col min="5882" max="5882" width="5.42578125" style="1" customWidth="1"/>
    <col min="5883" max="5883" width="41.85546875" style="1" customWidth="1"/>
    <col min="5884" max="5895" width="15.5703125" style="1" customWidth="1"/>
    <col min="5896" max="5896" width="16.140625" style="1" customWidth="1"/>
    <col min="5897" max="6136" width="14.28515625" style="1"/>
    <col min="6137" max="6137" width="6.42578125" style="1" customWidth="1"/>
    <col min="6138" max="6138" width="5.42578125" style="1" customWidth="1"/>
    <col min="6139" max="6139" width="41.85546875" style="1" customWidth="1"/>
    <col min="6140" max="6151" width="15.5703125" style="1" customWidth="1"/>
    <col min="6152" max="6152" width="16.140625" style="1" customWidth="1"/>
    <col min="6153" max="6392" width="14.28515625" style="1"/>
    <col min="6393" max="6393" width="6.42578125" style="1" customWidth="1"/>
    <col min="6394" max="6394" width="5.42578125" style="1" customWidth="1"/>
    <col min="6395" max="6395" width="41.85546875" style="1" customWidth="1"/>
    <col min="6396" max="6407" width="15.5703125" style="1" customWidth="1"/>
    <col min="6408" max="6408" width="16.140625" style="1" customWidth="1"/>
    <col min="6409" max="6648" width="14.28515625" style="1"/>
    <col min="6649" max="6649" width="6.42578125" style="1" customWidth="1"/>
    <col min="6650" max="6650" width="5.42578125" style="1" customWidth="1"/>
    <col min="6651" max="6651" width="41.85546875" style="1" customWidth="1"/>
    <col min="6652" max="6663" width="15.5703125" style="1" customWidth="1"/>
    <col min="6664" max="6664" width="16.140625" style="1" customWidth="1"/>
    <col min="6665" max="6904" width="14.28515625" style="1"/>
    <col min="6905" max="6905" width="6.42578125" style="1" customWidth="1"/>
    <col min="6906" max="6906" width="5.42578125" style="1" customWidth="1"/>
    <col min="6907" max="6907" width="41.85546875" style="1" customWidth="1"/>
    <col min="6908" max="6919" width="15.5703125" style="1" customWidth="1"/>
    <col min="6920" max="6920" width="16.140625" style="1" customWidth="1"/>
    <col min="6921" max="7160" width="14.28515625" style="1"/>
    <col min="7161" max="7161" width="6.42578125" style="1" customWidth="1"/>
    <col min="7162" max="7162" width="5.42578125" style="1" customWidth="1"/>
    <col min="7163" max="7163" width="41.85546875" style="1" customWidth="1"/>
    <col min="7164" max="7175" width="15.5703125" style="1" customWidth="1"/>
    <col min="7176" max="7176" width="16.140625" style="1" customWidth="1"/>
    <col min="7177" max="7416" width="14.28515625" style="1"/>
    <col min="7417" max="7417" width="6.42578125" style="1" customWidth="1"/>
    <col min="7418" max="7418" width="5.42578125" style="1" customWidth="1"/>
    <col min="7419" max="7419" width="41.85546875" style="1" customWidth="1"/>
    <col min="7420" max="7431" width="15.5703125" style="1" customWidth="1"/>
    <col min="7432" max="7432" width="16.140625" style="1" customWidth="1"/>
    <col min="7433" max="7672" width="14.28515625" style="1"/>
    <col min="7673" max="7673" width="6.42578125" style="1" customWidth="1"/>
    <col min="7674" max="7674" width="5.42578125" style="1" customWidth="1"/>
    <col min="7675" max="7675" width="41.85546875" style="1" customWidth="1"/>
    <col min="7676" max="7687" width="15.5703125" style="1" customWidth="1"/>
    <col min="7688" max="7688" width="16.140625" style="1" customWidth="1"/>
    <col min="7689" max="7928" width="14.28515625" style="1"/>
    <col min="7929" max="7929" width="6.42578125" style="1" customWidth="1"/>
    <col min="7930" max="7930" width="5.42578125" style="1" customWidth="1"/>
    <col min="7931" max="7931" width="41.85546875" style="1" customWidth="1"/>
    <col min="7932" max="7943" width="15.5703125" style="1" customWidth="1"/>
    <col min="7944" max="7944" width="16.140625" style="1" customWidth="1"/>
    <col min="7945" max="8184" width="14.28515625" style="1"/>
    <col min="8185" max="8185" width="6.42578125" style="1" customWidth="1"/>
    <col min="8186" max="8186" width="5.42578125" style="1" customWidth="1"/>
    <col min="8187" max="8187" width="41.85546875" style="1" customWidth="1"/>
    <col min="8188" max="8199" width="15.5703125" style="1" customWidth="1"/>
    <col min="8200" max="8200" width="16.140625" style="1" customWidth="1"/>
    <col min="8201" max="8440" width="14.28515625" style="1"/>
    <col min="8441" max="8441" width="6.42578125" style="1" customWidth="1"/>
    <col min="8442" max="8442" width="5.42578125" style="1" customWidth="1"/>
    <col min="8443" max="8443" width="41.85546875" style="1" customWidth="1"/>
    <col min="8444" max="8455" width="15.5703125" style="1" customWidth="1"/>
    <col min="8456" max="8456" width="16.140625" style="1" customWidth="1"/>
    <col min="8457" max="8696" width="14.28515625" style="1"/>
    <col min="8697" max="8697" width="6.42578125" style="1" customWidth="1"/>
    <col min="8698" max="8698" width="5.42578125" style="1" customWidth="1"/>
    <col min="8699" max="8699" width="41.85546875" style="1" customWidth="1"/>
    <col min="8700" max="8711" width="15.5703125" style="1" customWidth="1"/>
    <col min="8712" max="8712" width="16.140625" style="1" customWidth="1"/>
    <col min="8713" max="8952" width="14.28515625" style="1"/>
    <col min="8953" max="8953" width="6.42578125" style="1" customWidth="1"/>
    <col min="8954" max="8954" width="5.42578125" style="1" customWidth="1"/>
    <col min="8955" max="8955" width="41.85546875" style="1" customWidth="1"/>
    <col min="8956" max="8967" width="15.5703125" style="1" customWidth="1"/>
    <col min="8968" max="8968" width="16.140625" style="1" customWidth="1"/>
    <col min="8969" max="9208" width="14.28515625" style="1"/>
    <col min="9209" max="9209" width="6.42578125" style="1" customWidth="1"/>
    <col min="9210" max="9210" width="5.42578125" style="1" customWidth="1"/>
    <col min="9211" max="9211" width="41.85546875" style="1" customWidth="1"/>
    <col min="9212" max="9223" width="15.5703125" style="1" customWidth="1"/>
    <col min="9224" max="9224" width="16.140625" style="1" customWidth="1"/>
    <col min="9225" max="9464" width="14.28515625" style="1"/>
    <col min="9465" max="9465" width="6.42578125" style="1" customWidth="1"/>
    <col min="9466" max="9466" width="5.42578125" style="1" customWidth="1"/>
    <col min="9467" max="9467" width="41.85546875" style="1" customWidth="1"/>
    <col min="9468" max="9479" width="15.5703125" style="1" customWidth="1"/>
    <col min="9480" max="9480" width="16.140625" style="1" customWidth="1"/>
    <col min="9481" max="9720" width="14.28515625" style="1"/>
    <col min="9721" max="9721" width="6.42578125" style="1" customWidth="1"/>
    <col min="9722" max="9722" width="5.42578125" style="1" customWidth="1"/>
    <col min="9723" max="9723" width="41.85546875" style="1" customWidth="1"/>
    <col min="9724" max="9735" width="15.5703125" style="1" customWidth="1"/>
    <col min="9736" max="9736" width="16.140625" style="1" customWidth="1"/>
    <col min="9737" max="9976" width="14.28515625" style="1"/>
    <col min="9977" max="9977" width="6.42578125" style="1" customWidth="1"/>
    <col min="9978" max="9978" width="5.42578125" style="1" customWidth="1"/>
    <col min="9979" max="9979" width="41.85546875" style="1" customWidth="1"/>
    <col min="9980" max="9991" width="15.5703125" style="1" customWidth="1"/>
    <col min="9992" max="9992" width="16.140625" style="1" customWidth="1"/>
    <col min="9993" max="10232" width="14.28515625" style="1"/>
    <col min="10233" max="10233" width="6.42578125" style="1" customWidth="1"/>
    <col min="10234" max="10234" width="5.42578125" style="1" customWidth="1"/>
    <col min="10235" max="10235" width="41.85546875" style="1" customWidth="1"/>
    <col min="10236" max="10247" width="15.5703125" style="1" customWidth="1"/>
    <col min="10248" max="10248" width="16.140625" style="1" customWidth="1"/>
    <col min="10249" max="10488" width="14.28515625" style="1"/>
    <col min="10489" max="10489" width="6.42578125" style="1" customWidth="1"/>
    <col min="10490" max="10490" width="5.42578125" style="1" customWidth="1"/>
    <col min="10491" max="10491" width="41.85546875" style="1" customWidth="1"/>
    <col min="10492" max="10503" width="15.5703125" style="1" customWidth="1"/>
    <col min="10504" max="10504" width="16.140625" style="1" customWidth="1"/>
    <col min="10505" max="10744" width="14.28515625" style="1"/>
    <col min="10745" max="10745" width="6.42578125" style="1" customWidth="1"/>
    <col min="10746" max="10746" width="5.42578125" style="1" customWidth="1"/>
    <col min="10747" max="10747" width="41.85546875" style="1" customWidth="1"/>
    <col min="10748" max="10759" width="15.5703125" style="1" customWidth="1"/>
    <col min="10760" max="10760" width="16.140625" style="1" customWidth="1"/>
    <col min="10761" max="11000" width="14.28515625" style="1"/>
    <col min="11001" max="11001" width="6.42578125" style="1" customWidth="1"/>
    <col min="11002" max="11002" width="5.42578125" style="1" customWidth="1"/>
    <col min="11003" max="11003" width="41.85546875" style="1" customWidth="1"/>
    <col min="11004" max="11015" width="15.5703125" style="1" customWidth="1"/>
    <col min="11016" max="11016" width="16.140625" style="1" customWidth="1"/>
    <col min="11017" max="11256" width="14.28515625" style="1"/>
    <col min="11257" max="11257" width="6.42578125" style="1" customWidth="1"/>
    <col min="11258" max="11258" width="5.42578125" style="1" customWidth="1"/>
    <col min="11259" max="11259" width="41.85546875" style="1" customWidth="1"/>
    <col min="11260" max="11271" width="15.5703125" style="1" customWidth="1"/>
    <col min="11272" max="11272" width="16.140625" style="1" customWidth="1"/>
    <col min="11273" max="11512" width="14.28515625" style="1"/>
    <col min="11513" max="11513" width="6.42578125" style="1" customWidth="1"/>
    <col min="11514" max="11514" width="5.42578125" style="1" customWidth="1"/>
    <col min="11515" max="11515" width="41.85546875" style="1" customWidth="1"/>
    <col min="11516" max="11527" width="15.5703125" style="1" customWidth="1"/>
    <col min="11528" max="11528" width="16.140625" style="1" customWidth="1"/>
    <col min="11529" max="11768" width="14.28515625" style="1"/>
    <col min="11769" max="11769" width="6.42578125" style="1" customWidth="1"/>
    <col min="11770" max="11770" width="5.42578125" style="1" customWidth="1"/>
    <col min="11771" max="11771" width="41.85546875" style="1" customWidth="1"/>
    <col min="11772" max="11783" width="15.5703125" style="1" customWidth="1"/>
    <col min="11784" max="11784" width="16.140625" style="1" customWidth="1"/>
    <col min="11785" max="12024" width="14.28515625" style="1"/>
    <col min="12025" max="12025" width="6.42578125" style="1" customWidth="1"/>
    <col min="12026" max="12026" width="5.42578125" style="1" customWidth="1"/>
    <col min="12027" max="12027" width="41.85546875" style="1" customWidth="1"/>
    <col min="12028" max="12039" width="15.5703125" style="1" customWidth="1"/>
    <col min="12040" max="12040" width="16.140625" style="1" customWidth="1"/>
    <col min="12041" max="12280" width="14.28515625" style="1"/>
    <col min="12281" max="12281" width="6.42578125" style="1" customWidth="1"/>
    <col min="12282" max="12282" width="5.42578125" style="1" customWidth="1"/>
    <col min="12283" max="12283" width="41.85546875" style="1" customWidth="1"/>
    <col min="12284" max="12295" width="15.5703125" style="1" customWidth="1"/>
    <col min="12296" max="12296" width="16.140625" style="1" customWidth="1"/>
    <col min="12297" max="12536" width="14.28515625" style="1"/>
    <col min="12537" max="12537" width="6.42578125" style="1" customWidth="1"/>
    <col min="12538" max="12538" width="5.42578125" style="1" customWidth="1"/>
    <col min="12539" max="12539" width="41.85546875" style="1" customWidth="1"/>
    <col min="12540" max="12551" width="15.5703125" style="1" customWidth="1"/>
    <col min="12552" max="12552" width="16.140625" style="1" customWidth="1"/>
    <col min="12553" max="12792" width="14.28515625" style="1"/>
    <col min="12793" max="12793" width="6.42578125" style="1" customWidth="1"/>
    <col min="12794" max="12794" width="5.42578125" style="1" customWidth="1"/>
    <col min="12795" max="12795" width="41.85546875" style="1" customWidth="1"/>
    <col min="12796" max="12807" width="15.5703125" style="1" customWidth="1"/>
    <col min="12808" max="12808" width="16.140625" style="1" customWidth="1"/>
    <col min="12809" max="13048" width="14.28515625" style="1"/>
    <col min="13049" max="13049" width="6.42578125" style="1" customWidth="1"/>
    <col min="13050" max="13050" width="5.42578125" style="1" customWidth="1"/>
    <col min="13051" max="13051" width="41.85546875" style="1" customWidth="1"/>
    <col min="13052" max="13063" width="15.5703125" style="1" customWidth="1"/>
    <col min="13064" max="13064" width="16.140625" style="1" customWidth="1"/>
    <col min="13065" max="13304" width="14.28515625" style="1"/>
    <col min="13305" max="13305" width="6.42578125" style="1" customWidth="1"/>
    <col min="13306" max="13306" width="5.42578125" style="1" customWidth="1"/>
    <col min="13307" max="13307" width="41.85546875" style="1" customWidth="1"/>
    <col min="13308" max="13319" width="15.5703125" style="1" customWidth="1"/>
    <col min="13320" max="13320" width="16.140625" style="1" customWidth="1"/>
    <col min="13321" max="13560" width="14.28515625" style="1"/>
    <col min="13561" max="13561" width="6.42578125" style="1" customWidth="1"/>
    <col min="13562" max="13562" width="5.42578125" style="1" customWidth="1"/>
    <col min="13563" max="13563" width="41.85546875" style="1" customWidth="1"/>
    <col min="13564" max="13575" width="15.5703125" style="1" customWidth="1"/>
    <col min="13576" max="13576" width="16.140625" style="1" customWidth="1"/>
    <col min="13577" max="13816" width="14.28515625" style="1"/>
    <col min="13817" max="13817" width="6.42578125" style="1" customWidth="1"/>
    <col min="13818" max="13818" width="5.42578125" style="1" customWidth="1"/>
    <col min="13819" max="13819" width="41.85546875" style="1" customWidth="1"/>
    <col min="13820" max="13831" width="15.5703125" style="1" customWidth="1"/>
    <col min="13832" max="13832" width="16.140625" style="1" customWidth="1"/>
    <col min="13833" max="14072" width="14.28515625" style="1"/>
    <col min="14073" max="14073" width="6.42578125" style="1" customWidth="1"/>
    <col min="14074" max="14074" width="5.42578125" style="1" customWidth="1"/>
    <col min="14075" max="14075" width="41.85546875" style="1" customWidth="1"/>
    <col min="14076" max="14087" width="15.5703125" style="1" customWidth="1"/>
    <col min="14088" max="14088" width="16.140625" style="1" customWidth="1"/>
    <col min="14089" max="14328" width="14.28515625" style="1"/>
    <col min="14329" max="14329" width="6.42578125" style="1" customWidth="1"/>
    <col min="14330" max="14330" width="5.42578125" style="1" customWidth="1"/>
    <col min="14331" max="14331" width="41.85546875" style="1" customWidth="1"/>
    <col min="14332" max="14343" width="15.5703125" style="1" customWidth="1"/>
    <col min="14344" max="14344" width="16.140625" style="1" customWidth="1"/>
    <col min="14345" max="14584" width="14.28515625" style="1"/>
    <col min="14585" max="14585" width="6.42578125" style="1" customWidth="1"/>
    <col min="14586" max="14586" width="5.42578125" style="1" customWidth="1"/>
    <col min="14587" max="14587" width="41.85546875" style="1" customWidth="1"/>
    <col min="14588" max="14599" width="15.5703125" style="1" customWidth="1"/>
    <col min="14600" max="14600" width="16.140625" style="1" customWidth="1"/>
    <col min="14601" max="14840" width="14.28515625" style="1"/>
    <col min="14841" max="14841" width="6.42578125" style="1" customWidth="1"/>
    <col min="14842" max="14842" width="5.42578125" style="1" customWidth="1"/>
    <col min="14843" max="14843" width="41.85546875" style="1" customWidth="1"/>
    <col min="14844" max="14855" width="15.5703125" style="1" customWidth="1"/>
    <col min="14856" max="14856" width="16.140625" style="1" customWidth="1"/>
    <col min="14857" max="15096" width="14.28515625" style="1"/>
    <col min="15097" max="15097" width="6.42578125" style="1" customWidth="1"/>
    <col min="15098" max="15098" width="5.42578125" style="1" customWidth="1"/>
    <col min="15099" max="15099" width="41.85546875" style="1" customWidth="1"/>
    <col min="15100" max="15111" width="15.5703125" style="1" customWidth="1"/>
    <col min="15112" max="15112" width="16.140625" style="1" customWidth="1"/>
    <col min="15113" max="15352" width="14.28515625" style="1"/>
    <col min="15353" max="15353" width="6.42578125" style="1" customWidth="1"/>
    <col min="15354" max="15354" width="5.42578125" style="1" customWidth="1"/>
    <col min="15355" max="15355" width="41.85546875" style="1" customWidth="1"/>
    <col min="15356" max="15367" width="15.5703125" style="1" customWidth="1"/>
    <col min="15368" max="15368" width="16.140625" style="1" customWidth="1"/>
    <col min="15369" max="15608" width="14.28515625" style="1"/>
    <col min="15609" max="15609" width="6.42578125" style="1" customWidth="1"/>
    <col min="15610" max="15610" width="5.42578125" style="1" customWidth="1"/>
    <col min="15611" max="15611" width="41.85546875" style="1" customWidth="1"/>
    <col min="15612" max="15623" width="15.5703125" style="1" customWidth="1"/>
    <col min="15624" max="15624" width="16.140625" style="1" customWidth="1"/>
    <col min="15625" max="15864" width="14.28515625" style="1"/>
    <col min="15865" max="15865" width="6.42578125" style="1" customWidth="1"/>
    <col min="15866" max="15866" width="5.42578125" style="1" customWidth="1"/>
    <col min="15867" max="15867" width="41.85546875" style="1" customWidth="1"/>
    <col min="15868" max="15879" width="15.5703125" style="1" customWidth="1"/>
    <col min="15880" max="15880" width="16.140625" style="1" customWidth="1"/>
    <col min="15881" max="16120" width="14.28515625" style="1"/>
    <col min="16121" max="16121" width="6.42578125" style="1" customWidth="1"/>
    <col min="16122" max="16122" width="5.42578125" style="1" customWidth="1"/>
    <col min="16123" max="16123" width="41.85546875" style="1" customWidth="1"/>
    <col min="16124" max="16135" width="15.5703125" style="1" customWidth="1"/>
    <col min="16136" max="16136" width="16.140625" style="1" customWidth="1"/>
    <col min="16137" max="16384" width="14.28515625" style="1"/>
  </cols>
  <sheetData>
    <row r="1" spans="2:17" ht="21" customHeight="1">
      <c r="B1" s="357" t="s">
        <v>0</v>
      </c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</row>
    <row r="2" spans="2:17" ht="21" customHeight="1" thickBot="1">
      <c r="K2" s="1" t="s">
        <v>1</v>
      </c>
    </row>
    <row r="3" spans="2:17" ht="17.100000000000001" customHeight="1">
      <c r="B3" s="358"/>
      <c r="C3" s="359"/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3">
        <v>2025</v>
      </c>
      <c r="Q3" s="3" t="s">
        <v>188</v>
      </c>
    </row>
    <row r="4" spans="2:17" ht="11.25" customHeight="1">
      <c r="B4" s="360"/>
      <c r="C4" s="361"/>
      <c r="D4" s="364" t="s">
        <v>14</v>
      </c>
      <c r="E4" s="364" t="s">
        <v>14</v>
      </c>
      <c r="F4" s="364" t="s">
        <v>14</v>
      </c>
      <c r="G4" s="364" t="s">
        <v>14</v>
      </c>
      <c r="H4" s="364" t="s">
        <v>14</v>
      </c>
      <c r="I4" s="364" t="s">
        <v>14</v>
      </c>
      <c r="J4" s="364" t="s">
        <v>14</v>
      </c>
      <c r="K4" s="364" t="s">
        <v>14</v>
      </c>
      <c r="L4" s="364" t="s">
        <v>14</v>
      </c>
      <c r="M4" s="364" t="s">
        <v>14</v>
      </c>
      <c r="N4" s="364" t="s">
        <v>14</v>
      </c>
      <c r="O4" s="366" t="s">
        <v>14</v>
      </c>
      <c r="P4" s="355" t="s">
        <v>14</v>
      </c>
      <c r="Q4" s="355" t="s">
        <v>15</v>
      </c>
    </row>
    <row r="5" spans="2:17" ht="12" customHeight="1" thickBot="1">
      <c r="B5" s="362"/>
      <c r="C5" s="363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7"/>
      <c r="P5" s="356"/>
      <c r="Q5" s="356"/>
    </row>
    <row r="6" spans="2:17" ht="20.100000000000001" customHeight="1">
      <c r="B6" s="4"/>
      <c r="C6" s="5" t="s">
        <v>16</v>
      </c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9"/>
    </row>
    <row r="7" spans="2:17" ht="24.95" customHeight="1">
      <c r="B7" s="10" t="s">
        <v>17</v>
      </c>
      <c r="C7" s="11" t="s">
        <v>18</v>
      </c>
      <c r="D7" s="12">
        <v>473.67259316790029</v>
      </c>
      <c r="E7" s="12">
        <v>359.01402415891317</v>
      </c>
      <c r="F7" s="12">
        <v>555.09076545434459</v>
      </c>
      <c r="G7" s="12">
        <v>433.46363580000008</v>
      </c>
      <c r="H7" s="12">
        <v>288.84951821254811</v>
      </c>
      <c r="I7" s="12">
        <v>256.85985341311226</v>
      </c>
      <c r="J7" s="12">
        <v>269.09507000000002</v>
      </c>
      <c r="K7" s="12">
        <v>243.29166715142657</v>
      </c>
      <c r="L7" s="12">
        <v>205.29532186650889</v>
      </c>
      <c r="M7" s="12">
        <v>276.31001199999997</v>
      </c>
      <c r="N7" s="12">
        <v>461.38373052640281</v>
      </c>
      <c r="O7" s="12">
        <v>542.15430020000008</v>
      </c>
      <c r="P7" s="13">
        <v>4364.4804919511562</v>
      </c>
      <c r="Q7" s="14">
        <v>0.93627905435777214</v>
      </c>
    </row>
    <row r="8" spans="2:17" ht="24.95" customHeight="1">
      <c r="B8" s="15" t="s">
        <v>19</v>
      </c>
      <c r="C8" s="16" t="s">
        <v>20</v>
      </c>
      <c r="D8" s="17">
        <v>733.0480407918501</v>
      </c>
      <c r="E8" s="17">
        <v>733.78159450854969</v>
      </c>
      <c r="F8" s="17">
        <v>728.86595288000001</v>
      </c>
      <c r="G8" s="17">
        <v>557.64918083390012</v>
      </c>
      <c r="H8" s="17">
        <v>374.77915563285029</v>
      </c>
      <c r="I8" s="17">
        <v>560.91465842519904</v>
      </c>
      <c r="J8" s="17">
        <v>606.94689600000004</v>
      </c>
      <c r="K8" s="17">
        <v>685.94277919677472</v>
      </c>
      <c r="L8" s="17">
        <v>680.20394931992496</v>
      </c>
      <c r="M8" s="17">
        <v>725.60083399999996</v>
      </c>
      <c r="N8" s="17">
        <v>696.09321075302535</v>
      </c>
      <c r="O8" s="17">
        <v>739.38779380872529</v>
      </c>
      <c r="P8" s="13">
        <v>7823.2140461507997</v>
      </c>
      <c r="Q8" s="14">
        <v>0.9339894652358246</v>
      </c>
    </row>
    <row r="9" spans="2:17" ht="24.95" customHeight="1">
      <c r="B9" s="18" t="s">
        <v>21</v>
      </c>
      <c r="C9" s="19" t="s">
        <v>22</v>
      </c>
      <c r="D9" s="17">
        <v>67.419709499999996</v>
      </c>
      <c r="E9" s="17">
        <v>38.040997500000003</v>
      </c>
      <c r="F9" s="17">
        <v>76.535662500000001</v>
      </c>
      <c r="G9" s="17">
        <v>68.599013999999997</v>
      </c>
      <c r="H9" s="17">
        <v>51.800050499999998</v>
      </c>
      <c r="I9" s="17">
        <v>38.715764999999998</v>
      </c>
      <c r="J9" s="17">
        <v>50.536102</v>
      </c>
      <c r="K9" s="17">
        <v>43.027429499999997</v>
      </c>
      <c r="L9" s="17">
        <v>30.965879999999999</v>
      </c>
      <c r="M9" s="17">
        <v>76.192083999999994</v>
      </c>
      <c r="N9" s="17">
        <v>59.090493000000002</v>
      </c>
      <c r="O9" s="17">
        <v>48.639690000000002</v>
      </c>
      <c r="P9" s="13">
        <v>649.56287750000001</v>
      </c>
      <c r="Q9" s="14">
        <v>1.6491162317465995</v>
      </c>
    </row>
    <row r="10" spans="2:17" ht="24.95" customHeight="1">
      <c r="B10" s="18" t="s">
        <v>23</v>
      </c>
      <c r="C10" s="19" t="s">
        <v>24</v>
      </c>
      <c r="D10" s="17">
        <v>13.928772</v>
      </c>
      <c r="E10" s="17">
        <v>20.084366500000002</v>
      </c>
      <c r="F10" s="17">
        <v>29.869565000000001</v>
      </c>
      <c r="G10" s="17">
        <v>37.121441500000003</v>
      </c>
      <c r="H10" s="17">
        <v>46.615343500000002</v>
      </c>
      <c r="I10" s="17">
        <v>62.371330999999998</v>
      </c>
      <c r="J10" s="17">
        <v>68.215559999999996</v>
      </c>
      <c r="K10" s="17">
        <v>59.067629500000002</v>
      </c>
      <c r="L10" s="17">
        <v>50.4549485</v>
      </c>
      <c r="M10" s="17">
        <v>38.737056000000003</v>
      </c>
      <c r="N10" s="17">
        <v>23.432139500000002</v>
      </c>
      <c r="O10" s="17">
        <v>24.316929999999999</v>
      </c>
      <c r="P10" s="13">
        <v>474.21508299999999</v>
      </c>
      <c r="Q10" s="14">
        <v>2.2702248531141342</v>
      </c>
    </row>
    <row r="11" spans="2:17" ht="24.95" customHeight="1">
      <c r="B11" s="20" t="s">
        <v>25</v>
      </c>
      <c r="C11" s="21" t="s">
        <v>26</v>
      </c>
      <c r="D11" s="22">
        <v>1288.0691154597505</v>
      </c>
      <c r="E11" s="23">
        <v>1150.9209826674628</v>
      </c>
      <c r="F11" s="24">
        <v>1390.3619458343446</v>
      </c>
      <c r="G11" s="22">
        <v>1096.8332721339002</v>
      </c>
      <c r="H11" s="22">
        <v>762.04406784539844</v>
      </c>
      <c r="I11" s="22">
        <v>918.86160783831133</v>
      </c>
      <c r="J11" s="22">
        <v>994.79362800000001</v>
      </c>
      <c r="K11" s="22">
        <v>1031.3295053482013</v>
      </c>
      <c r="L11" s="22">
        <v>966.92009968643379</v>
      </c>
      <c r="M11" s="25">
        <v>1116.839986</v>
      </c>
      <c r="N11" s="22">
        <v>1239.9995737794279</v>
      </c>
      <c r="O11" s="26">
        <v>1354.4987140087251</v>
      </c>
      <c r="P11" s="27">
        <v>13311.472498601956</v>
      </c>
      <c r="Q11" s="28">
        <v>0.97588482419175049</v>
      </c>
    </row>
    <row r="12" spans="2:17" ht="24.95" customHeight="1">
      <c r="B12" s="29" t="s">
        <v>27</v>
      </c>
      <c r="C12" s="30" t="s">
        <v>28</v>
      </c>
      <c r="D12" s="31">
        <v>21.33028065000001</v>
      </c>
      <c r="E12" s="31">
        <v>13.921846904000008</v>
      </c>
      <c r="F12" s="31">
        <v>36.053428006000047</v>
      </c>
      <c r="G12" s="31">
        <v>39.635688260000002</v>
      </c>
      <c r="H12" s="31">
        <v>32.044074314000007</v>
      </c>
      <c r="I12" s="31">
        <v>25.630523422399975</v>
      </c>
      <c r="J12" s="31">
        <v>23.038321</v>
      </c>
      <c r="K12" s="31">
        <v>26.381960500000005</v>
      </c>
      <c r="L12" s="31">
        <v>23.76478700000002</v>
      </c>
      <c r="M12" s="31">
        <v>20.326429999999998</v>
      </c>
      <c r="N12" s="31">
        <v>21.94585102400001</v>
      </c>
      <c r="O12" s="31">
        <v>23.232671864</v>
      </c>
      <c r="P12" s="32">
        <v>307.30586294440008</v>
      </c>
      <c r="Q12" s="33">
        <v>1.5671470397708229</v>
      </c>
    </row>
    <row r="13" spans="2:17" ht="20.100000000000001" customHeight="1" thickBot="1">
      <c r="B13" s="34"/>
      <c r="C13" s="35"/>
      <c r="D13" s="36"/>
      <c r="E13" s="36"/>
      <c r="F13" s="36"/>
      <c r="G13" s="37"/>
      <c r="H13" s="37"/>
      <c r="I13" s="37"/>
      <c r="J13" s="37"/>
      <c r="K13" s="37"/>
      <c r="L13" s="36"/>
      <c r="M13" s="36"/>
      <c r="N13" s="37"/>
      <c r="O13" s="37"/>
      <c r="P13" s="38"/>
      <c r="Q13" s="39"/>
    </row>
    <row r="14" spans="2:17" ht="20.100000000000001" customHeight="1">
      <c r="B14" s="4"/>
      <c r="C14" s="5" t="s">
        <v>29</v>
      </c>
      <c r="D14" s="6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8"/>
      <c r="Q14" s="9"/>
    </row>
    <row r="15" spans="2:17" ht="24.95" customHeight="1">
      <c r="B15" s="18" t="s">
        <v>30</v>
      </c>
      <c r="C15" s="11" t="s">
        <v>31</v>
      </c>
      <c r="D15" s="40">
        <v>332.16073899999998</v>
      </c>
      <c r="E15" s="40">
        <v>200.52363800000001</v>
      </c>
      <c r="F15" s="40">
        <v>226.21625700000001</v>
      </c>
      <c r="G15" s="40">
        <v>334.75574399999999</v>
      </c>
      <c r="H15" s="40">
        <v>390.08065099999999</v>
      </c>
      <c r="I15" s="40">
        <v>271.88170000000002</v>
      </c>
      <c r="J15" s="40">
        <v>285.81190700000002</v>
      </c>
      <c r="K15" s="40">
        <v>218.73151999999999</v>
      </c>
      <c r="L15" s="40">
        <v>147.941149</v>
      </c>
      <c r="M15" s="40">
        <v>212.81691599999999</v>
      </c>
      <c r="N15" s="40">
        <v>269.06778700000001</v>
      </c>
      <c r="O15" s="40">
        <v>290.13680299999999</v>
      </c>
      <c r="P15" s="41">
        <v>3180.1248110000001</v>
      </c>
      <c r="Q15" s="42">
        <v>0.8790188837660653</v>
      </c>
    </row>
    <row r="16" spans="2:17" ht="24.95" customHeight="1">
      <c r="B16" s="18" t="s">
        <v>32</v>
      </c>
      <c r="C16" s="19" t="s">
        <v>33</v>
      </c>
      <c r="D16" s="40">
        <v>64.379807</v>
      </c>
      <c r="E16" s="40">
        <v>74.699984000000001</v>
      </c>
      <c r="F16" s="40">
        <v>51.878521999999997</v>
      </c>
      <c r="G16" s="40">
        <v>45.148662000000002</v>
      </c>
      <c r="H16" s="40">
        <v>68.086642999999995</v>
      </c>
      <c r="I16" s="40">
        <v>68.778025</v>
      </c>
      <c r="J16" s="40">
        <v>88.191261999999995</v>
      </c>
      <c r="K16" s="40">
        <v>101.666321</v>
      </c>
      <c r="L16" s="40">
        <v>123.369023</v>
      </c>
      <c r="M16" s="40">
        <v>45.101987999999999</v>
      </c>
      <c r="N16" s="40">
        <v>36.562679000000003</v>
      </c>
      <c r="O16" s="40">
        <v>48.158282999999997</v>
      </c>
      <c r="P16" s="43">
        <v>816.02119900000002</v>
      </c>
      <c r="Q16" s="44">
        <v>1.255840607876809</v>
      </c>
    </row>
    <row r="17" spans="1:19" ht="24.95" customHeight="1">
      <c r="B17" s="18" t="s">
        <v>34</v>
      </c>
      <c r="C17" s="19" t="s">
        <v>35</v>
      </c>
      <c r="D17" s="40">
        <v>34.930222000000001</v>
      </c>
      <c r="E17" s="40">
        <v>53.427263000000004</v>
      </c>
      <c r="F17" s="40">
        <v>48.606119999999997</v>
      </c>
      <c r="G17" s="40">
        <v>28.406188</v>
      </c>
      <c r="H17" s="40">
        <v>41.925289999999997</v>
      </c>
      <c r="I17" s="40">
        <v>33.976376999999999</v>
      </c>
      <c r="J17" s="40">
        <v>47.180739000000003</v>
      </c>
      <c r="K17" s="40">
        <v>40.666274999999999</v>
      </c>
      <c r="L17" s="40">
        <v>73.930142000000004</v>
      </c>
      <c r="M17" s="40">
        <v>41.929440999999997</v>
      </c>
      <c r="N17" s="40">
        <v>75.545360000000002</v>
      </c>
      <c r="O17" s="40">
        <v>71.802819999999997</v>
      </c>
      <c r="P17" s="41">
        <v>592.32623699999999</v>
      </c>
      <c r="Q17" s="42">
        <v>1.3114649323522638</v>
      </c>
    </row>
    <row r="18" spans="1:19" ht="24.95" customHeight="1">
      <c r="B18" s="45" t="s">
        <v>36</v>
      </c>
      <c r="C18" s="21" t="s">
        <v>37</v>
      </c>
      <c r="D18" s="22">
        <v>431.47076800000002</v>
      </c>
      <c r="E18" s="22">
        <v>328.65088500000002</v>
      </c>
      <c r="F18" s="22">
        <v>326.70089899999999</v>
      </c>
      <c r="G18" s="46">
        <v>408.31059399999998</v>
      </c>
      <c r="H18" s="24">
        <v>500.09258399999999</v>
      </c>
      <c r="I18" s="47">
        <v>374.63610199999999</v>
      </c>
      <c r="J18" s="47">
        <v>421.18390799999997</v>
      </c>
      <c r="K18" s="47">
        <v>361.06411600000001</v>
      </c>
      <c r="L18" s="47">
        <v>345.24031400000001</v>
      </c>
      <c r="M18" s="47">
        <v>299.84834499999999</v>
      </c>
      <c r="N18" s="24">
        <v>381.17582599999997</v>
      </c>
      <c r="O18" s="22">
        <v>410.09790600000002</v>
      </c>
      <c r="P18" s="27">
        <v>4588.4722469999997</v>
      </c>
      <c r="Q18" s="28">
        <v>0.97228948790857006</v>
      </c>
    </row>
    <row r="19" spans="1:19" ht="20.100000000000001" customHeight="1">
      <c r="B19" s="48"/>
      <c r="C19" s="49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1"/>
      <c r="Q19" s="52"/>
    </row>
    <row r="20" spans="1:19" ht="24.95" customHeight="1" thickBot="1">
      <c r="B20" s="53" t="s">
        <v>38</v>
      </c>
      <c r="C20" s="54" t="s">
        <v>39</v>
      </c>
      <c r="D20" s="55">
        <v>1740.8701641097505</v>
      </c>
      <c r="E20" s="56">
        <v>1493.4937145714628</v>
      </c>
      <c r="F20" s="56">
        <v>1753.1162728403447</v>
      </c>
      <c r="G20" s="56">
        <v>1544.7795543939001</v>
      </c>
      <c r="H20" s="56">
        <v>1294.1807261593983</v>
      </c>
      <c r="I20" s="57">
        <v>1319.1282332607111</v>
      </c>
      <c r="J20" s="58">
        <v>1439.0158570000001</v>
      </c>
      <c r="K20" s="56">
        <v>1418.7755818482012</v>
      </c>
      <c r="L20" s="57">
        <v>1335.9252006864338</v>
      </c>
      <c r="M20" s="58">
        <v>1437.0147609999999</v>
      </c>
      <c r="N20" s="56">
        <v>1643.121250803428</v>
      </c>
      <c r="O20" s="56">
        <v>1787.8292918727252</v>
      </c>
      <c r="P20" s="59">
        <v>18207.250608546357</v>
      </c>
      <c r="Q20" s="60">
        <v>0.98121874167142631</v>
      </c>
    </row>
    <row r="21" spans="1:19" ht="20.100000000000001" customHeight="1" thickBot="1">
      <c r="B21" s="61"/>
      <c r="C21" s="62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2"/>
      <c r="Q21" s="64"/>
    </row>
    <row r="22" spans="1:19" ht="20.100000000000001" customHeight="1">
      <c r="B22" s="4"/>
      <c r="C22" s="5" t="s">
        <v>40</v>
      </c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8"/>
      <c r="Q22" s="9"/>
    </row>
    <row r="23" spans="1:19" ht="24.95" customHeight="1">
      <c r="A23" s="65"/>
      <c r="B23" s="15" t="s">
        <v>41</v>
      </c>
      <c r="C23" s="66" t="s">
        <v>42</v>
      </c>
      <c r="D23" s="40">
        <v>1067.6636366404723</v>
      </c>
      <c r="E23" s="40">
        <v>962.78558694877472</v>
      </c>
      <c r="F23" s="40">
        <v>903.93963312533765</v>
      </c>
      <c r="G23" s="40">
        <v>786.52144983506867</v>
      </c>
      <c r="H23" s="40">
        <v>715.38254200637505</v>
      </c>
      <c r="I23" s="40">
        <v>706.29622993965654</v>
      </c>
      <c r="J23" s="40">
        <v>767.60940500000004</v>
      </c>
      <c r="K23" s="40">
        <v>750.32513474183145</v>
      </c>
      <c r="L23" s="40">
        <v>711.86784133537526</v>
      </c>
      <c r="M23" s="40">
        <v>880.69647099999997</v>
      </c>
      <c r="N23" s="40">
        <v>952.07785318809351</v>
      </c>
      <c r="O23" s="40">
        <v>1131.0738419291631</v>
      </c>
      <c r="P23" s="41">
        <v>10336.239625690147</v>
      </c>
      <c r="Q23" s="42">
        <v>1.0141017779450934</v>
      </c>
      <c r="S23" s="67"/>
    </row>
    <row r="24" spans="1:19" ht="24.95" customHeight="1">
      <c r="A24" s="65"/>
      <c r="B24" s="15" t="s">
        <v>43</v>
      </c>
      <c r="C24" s="16" t="s">
        <v>44</v>
      </c>
      <c r="D24" s="40">
        <v>46.279639543279956</v>
      </c>
      <c r="E24" s="40">
        <v>45.958757136080003</v>
      </c>
      <c r="F24" s="40">
        <v>48.337309220319938</v>
      </c>
      <c r="G24" s="40">
        <v>41.277233724199981</v>
      </c>
      <c r="H24" s="40">
        <v>37.591304810159954</v>
      </c>
      <c r="I24" s="40">
        <v>42.083890053799969</v>
      </c>
      <c r="J24" s="40">
        <v>45.107413000000001</v>
      </c>
      <c r="K24" s="40">
        <v>41.433800926799968</v>
      </c>
      <c r="L24" s="40">
        <v>39.397423331199931</v>
      </c>
      <c r="M24" s="40">
        <v>32.888714999999998</v>
      </c>
      <c r="N24" s="40">
        <v>44.716603127599981</v>
      </c>
      <c r="O24" s="40">
        <v>44.779028256800018</v>
      </c>
      <c r="P24" s="41">
        <v>509.85111813023968</v>
      </c>
      <c r="Q24" s="42">
        <v>0.71206217721832599</v>
      </c>
      <c r="S24" s="67"/>
    </row>
    <row r="25" spans="1:19" ht="24.95" customHeight="1">
      <c r="A25" s="65"/>
      <c r="B25" s="15" t="s">
        <v>45</v>
      </c>
      <c r="C25" s="16" t="s">
        <v>46</v>
      </c>
      <c r="D25" s="40">
        <v>12.200282670000002</v>
      </c>
      <c r="E25" s="40">
        <v>10.507271724000001</v>
      </c>
      <c r="F25" s="40">
        <v>9.2825715139999954</v>
      </c>
      <c r="G25" s="40">
        <v>10.623909210999999</v>
      </c>
      <c r="H25" s="40">
        <v>12.436648117999999</v>
      </c>
      <c r="I25" s="40">
        <v>9.1929681550000009</v>
      </c>
      <c r="J25" s="40">
        <v>10.510128999999999</v>
      </c>
      <c r="K25" s="40">
        <v>7.9620413070000016</v>
      </c>
      <c r="L25" s="40">
        <v>6.4168621460000015</v>
      </c>
      <c r="M25" s="40">
        <v>8.5749779999999998</v>
      </c>
      <c r="N25" s="40">
        <v>8.809510748000001</v>
      </c>
      <c r="O25" s="40">
        <v>8.6360406910000016</v>
      </c>
      <c r="P25" s="41">
        <v>115.15321328399997</v>
      </c>
      <c r="Q25" s="42">
        <v>0.91601318721338365</v>
      </c>
      <c r="S25" s="67"/>
    </row>
    <row r="26" spans="1:19" ht="24.95" customHeight="1">
      <c r="A26" s="65"/>
      <c r="B26" s="10" t="s">
        <v>47</v>
      </c>
      <c r="C26" s="68" t="s">
        <v>48</v>
      </c>
      <c r="D26" s="24">
        <v>1126.1435588537524</v>
      </c>
      <c r="E26" s="24">
        <v>1019.2516158088547</v>
      </c>
      <c r="F26" s="24">
        <v>961.5595138596575</v>
      </c>
      <c r="G26" s="24">
        <v>838.42259277026869</v>
      </c>
      <c r="H26" s="24">
        <v>765.410494934535</v>
      </c>
      <c r="I26" s="24">
        <v>757.57308814845646</v>
      </c>
      <c r="J26" s="47">
        <v>823.226947</v>
      </c>
      <c r="K26" s="24">
        <v>799.72097697563152</v>
      </c>
      <c r="L26" s="24">
        <v>757.68212681257523</v>
      </c>
      <c r="M26" s="24">
        <v>922.16016400000001</v>
      </c>
      <c r="N26" s="24">
        <v>1005.6039670636935</v>
      </c>
      <c r="O26" s="24">
        <v>1184.4889108769632</v>
      </c>
      <c r="P26" s="27">
        <v>10961.243957104387</v>
      </c>
      <c r="Q26" s="28">
        <v>0.99338468161121773</v>
      </c>
    </row>
    <row r="27" spans="1:19" ht="20.100000000000001" customHeight="1">
      <c r="A27" s="65"/>
      <c r="B27" s="29"/>
      <c r="C27" s="69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1"/>
      <c r="Q27" s="72"/>
    </row>
    <row r="28" spans="1:19" ht="20.100000000000001" customHeight="1">
      <c r="B28" s="73"/>
      <c r="C28" s="74" t="s">
        <v>49</v>
      </c>
      <c r="D28" s="75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7"/>
    </row>
    <row r="29" spans="1:19" ht="24.95" customHeight="1">
      <c r="A29" s="65"/>
      <c r="B29" s="10" t="s">
        <v>50</v>
      </c>
      <c r="C29" s="11" t="s">
        <v>51</v>
      </c>
      <c r="D29" s="78">
        <v>173.788184</v>
      </c>
      <c r="E29" s="78">
        <v>213.85272699999999</v>
      </c>
      <c r="F29" s="78">
        <v>336.94248299999998</v>
      </c>
      <c r="G29" s="78">
        <v>163.177334</v>
      </c>
      <c r="H29" s="78">
        <v>133.28294600000001</v>
      </c>
      <c r="I29" s="78">
        <v>196.520816</v>
      </c>
      <c r="J29" s="78">
        <v>223.50919500000001</v>
      </c>
      <c r="K29" s="78">
        <v>274.02097300000003</v>
      </c>
      <c r="L29" s="78">
        <v>322.18590899999998</v>
      </c>
      <c r="M29" s="78">
        <v>216.287691</v>
      </c>
      <c r="N29" s="78">
        <v>285.79058099999997</v>
      </c>
      <c r="O29" s="12">
        <v>247.200141</v>
      </c>
      <c r="P29" s="13">
        <v>2786.5589799999998</v>
      </c>
      <c r="Q29" s="14">
        <v>1.360241029550145</v>
      </c>
    </row>
    <row r="30" spans="1:19" ht="24.95" customHeight="1">
      <c r="A30" s="65"/>
      <c r="B30" s="34" t="s">
        <v>52</v>
      </c>
      <c r="C30" s="16" t="s">
        <v>53</v>
      </c>
      <c r="D30" s="79">
        <v>98.370766000000003</v>
      </c>
      <c r="E30" s="79">
        <v>63.106928000000003</v>
      </c>
      <c r="F30" s="79">
        <v>118.979091</v>
      </c>
      <c r="G30" s="79">
        <v>146.19018800000001</v>
      </c>
      <c r="H30" s="79">
        <v>92.465902999999997</v>
      </c>
      <c r="I30" s="79">
        <v>72.631865000000005</v>
      </c>
      <c r="J30" s="79">
        <v>75.350763000000001</v>
      </c>
      <c r="K30" s="79">
        <v>64.204521</v>
      </c>
      <c r="L30" s="79">
        <v>55.860098000000001</v>
      </c>
      <c r="M30" s="79">
        <v>89.998745999999997</v>
      </c>
      <c r="N30" s="79">
        <v>113.781797</v>
      </c>
      <c r="O30" s="80">
        <v>93.959198000000001</v>
      </c>
      <c r="P30" s="41">
        <v>1084.899864</v>
      </c>
      <c r="Q30" s="42">
        <v>0.84629484666844579</v>
      </c>
    </row>
    <row r="31" spans="1:19" ht="24.95" customHeight="1">
      <c r="A31" s="65"/>
      <c r="B31" s="15" t="s">
        <v>54</v>
      </c>
      <c r="C31" s="16" t="s">
        <v>55</v>
      </c>
      <c r="D31" s="79">
        <v>309.12078500000001</v>
      </c>
      <c r="E31" s="79">
        <v>169.55230399999999</v>
      </c>
      <c r="F31" s="79">
        <v>301.87248299999999</v>
      </c>
      <c r="G31" s="79">
        <v>359.46552600000001</v>
      </c>
      <c r="H31" s="79">
        <v>262.920928</v>
      </c>
      <c r="I31" s="79">
        <v>256.075762</v>
      </c>
      <c r="J31" s="79">
        <v>284.78393999999997</v>
      </c>
      <c r="K31" s="79">
        <v>252.49929800000001</v>
      </c>
      <c r="L31" s="81">
        <v>175.02257599999999</v>
      </c>
      <c r="M31" s="79">
        <v>180.704251</v>
      </c>
      <c r="N31" s="79">
        <v>200.72883400000001</v>
      </c>
      <c r="O31" s="80">
        <v>226.64341999999999</v>
      </c>
      <c r="P31" s="41">
        <v>2979.3901070000002</v>
      </c>
      <c r="Q31" s="42">
        <v>0.77491455294797051</v>
      </c>
    </row>
    <row r="32" spans="1:19" ht="24.95" customHeight="1">
      <c r="A32" s="65"/>
      <c r="B32" s="82" t="s">
        <v>56</v>
      </c>
      <c r="C32" s="83" t="s">
        <v>57</v>
      </c>
      <c r="D32" s="22">
        <v>581.27973499999996</v>
      </c>
      <c r="E32" s="22">
        <v>446.51195899999999</v>
      </c>
      <c r="F32" s="22">
        <v>757.79405699999995</v>
      </c>
      <c r="G32" s="47">
        <v>668.83304799999996</v>
      </c>
      <c r="H32" s="24">
        <v>488.66977700000001</v>
      </c>
      <c r="I32" s="24">
        <v>525.22844299999997</v>
      </c>
      <c r="J32" s="47">
        <v>583.64389800000004</v>
      </c>
      <c r="K32" s="24">
        <v>590.72479199999998</v>
      </c>
      <c r="L32" s="24">
        <v>553.06858299999999</v>
      </c>
      <c r="M32" s="24">
        <v>486.99068799999998</v>
      </c>
      <c r="N32" s="24">
        <v>600.30121199999996</v>
      </c>
      <c r="O32" s="22">
        <v>567.80275900000004</v>
      </c>
      <c r="P32" s="84">
        <v>6850.8489509999999</v>
      </c>
      <c r="Q32" s="85">
        <v>0.9547800546352635</v>
      </c>
    </row>
    <row r="33" spans="1:17" ht="24.95" customHeight="1">
      <c r="A33" s="65"/>
      <c r="B33" s="29" t="s">
        <v>58</v>
      </c>
      <c r="C33" s="86" t="s">
        <v>59</v>
      </c>
      <c r="D33" s="87">
        <v>0</v>
      </c>
      <c r="E33" s="87">
        <v>0</v>
      </c>
      <c r="F33" s="87">
        <v>2.4656310000000001</v>
      </c>
      <c r="G33" s="87">
        <v>12.558357000000001</v>
      </c>
      <c r="H33" s="87">
        <v>15.62757</v>
      </c>
      <c r="I33" s="87">
        <v>11.391470999999999</v>
      </c>
      <c r="J33" s="87">
        <v>4.6163879999999997</v>
      </c>
      <c r="K33" s="87">
        <v>3.3033839999999999</v>
      </c>
      <c r="L33" s="87">
        <v>7.3499999999999987E-4</v>
      </c>
      <c r="M33" s="87">
        <v>1.0360560000000001</v>
      </c>
      <c r="N33" s="87">
        <v>1.321971</v>
      </c>
      <c r="O33" s="87">
        <v>0</v>
      </c>
      <c r="P33" s="32">
        <v>52.321562999999998</v>
      </c>
      <c r="Q33" s="33">
        <v>3.8312719992249815</v>
      </c>
    </row>
    <row r="34" spans="1:17" ht="20.100000000000001" customHeight="1">
      <c r="A34" s="65"/>
      <c r="B34" s="48"/>
      <c r="C34" s="88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90"/>
      <c r="Q34" s="91"/>
    </row>
    <row r="35" spans="1:17" ht="24.95" customHeight="1" thickBot="1">
      <c r="A35" s="65"/>
      <c r="B35" s="53" t="s">
        <v>60</v>
      </c>
      <c r="C35" s="54" t="s">
        <v>61</v>
      </c>
      <c r="D35" s="55">
        <v>1707.4232938537523</v>
      </c>
      <c r="E35" s="56">
        <v>1465.7635748088546</v>
      </c>
      <c r="F35" s="56">
        <v>1721.8192018596576</v>
      </c>
      <c r="G35" s="56">
        <v>1519.8139977702688</v>
      </c>
      <c r="H35" s="56">
        <v>1269.7078419345351</v>
      </c>
      <c r="I35" s="57">
        <v>1294.1930021484566</v>
      </c>
      <c r="J35" s="58">
        <v>1411.4872330000001</v>
      </c>
      <c r="K35" s="56">
        <v>1393.7491529756314</v>
      </c>
      <c r="L35" s="57">
        <v>1310.7514448125753</v>
      </c>
      <c r="M35" s="58">
        <v>1410.1869079999999</v>
      </c>
      <c r="N35" s="56">
        <v>1607.2271500636934</v>
      </c>
      <c r="O35" s="56">
        <v>1752.2916698769632</v>
      </c>
      <c r="P35" s="59">
        <v>17864.414471104385</v>
      </c>
      <c r="Q35" s="60">
        <v>0.98031097336878881</v>
      </c>
    </row>
    <row r="36" spans="1:17" ht="20.100000000000001" customHeight="1" thickBot="1">
      <c r="B36" s="61"/>
      <c r="C36" s="62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2"/>
      <c r="Q36" s="64"/>
    </row>
    <row r="37" spans="1:17" ht="20.100000000000001" customHeight="1">
      <c r="B37" s="4"/>
      <c r="C37" s="5" t="s">
        <v>62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8"/>
      <c r="Q37" s="9"/>
    </row>
    <row r="38" spans="1:17" ht="24.95" customHeight="1">
      <c r="B38" s="15" t="s">
        <v>63</v>
      </c>
      <c r="C38" s="92" t="s">
        <v>64</v>
      </c>
      <c r="D38" s="93">
        <v>33.446870255998135</v>
      </c>
      <c r="E38" s="93">
        <v>27.730139762608289</v>
      </c>
      <c r="F38" s="93">
        <v>31.297070980687142</v>
      </c>
      <c r="G38" s="93">
        <v>24.965556623631478</v>
      </c>
      <c r="H38" s="93">
        <v>24.472884224863289</v>
      </c>
      <c r="I38" s="93">
        <v>24.93523111225462</v>
      </c>
      <c r="J38" s="93">
        <v>27.528624000000001</v>
      </c>
      <c r="K38" s="93">
        <v>25.026428872569799</v>
      </c>
      <c r="L38" s="93">
        <v>25.17375587385845</v>
      </c>
      <c r="M38" s="93">
        <v>26.827853000000001</v>
      </c>
      <c r="N38" s="93">
        <v>35.894100739734412</v>
      </c>
      <c r="O38" s="93">
        <v>35.537621995762109</v>
      </c>
      <c r="P38" s="94">
        <v>342.83613744196771</v>
      </c>
      <c r="Q38" s="95">
        <v>1.0309646201304006</v>
      </c>
    </row>
    <row r="39" spans="1:17" ht="24.95" customHeight="1" thickBot="1">
      <c r="B39" s="96" t="s">
        <v>65</v>
      </c>
      <c r="C39" s="97" t="s">
        <v>66</v>
      </c>
      <c r="D39" s="98">
        <v>1.9212731049993183E-2</v>
      </c>
      <c r="E39" s="98">
        <v>1.8567295926360871E-2</v>
      </c>
      <c r="F39" s="98">
        <v>1.7852250569770023E-2</v>
      </c>
      <c r="G39" s="98">
        <v>1.6161242264386911E-2</v>
      </c>
      <c r="H39" s="98">
        <v>1.8909943356588882E-2</v>
      </c>
      <c r="I39" s="98">
        <v>1.8902810571052683E-2</v>
      </c>
      <c r="J39" s="98">
        <v>1.9130174185425949E-2</v>
      </c>
      <c r="K39" s="98">
        <v>1.7639455593088608E-2</v>
      </c>
      <c r="L39" s="98">
        <v>1.8843686653207462E-2</v>
      </c>
      <c r="M39" s="98">
        <v>1.8669156175772923E-2</v>
      </c>
      <c r="N39" s="98">
        <v>2.1845071215641252E-2</v>
      </c>
      <c r="O39" s="98">
        <v>1.9877525308099726E-2</v>
      </c>
      <c r="P39" s="99">
        <v>1.8829648957599497E-2</v>
      </c>
      <c r="Q39" s="100">
        <v>1.0527920893898355</v>
      </c>
    </row>
    <row r="40" spans="1:17" ht="18.75">
      <c r="C40" s="101"/>
    </row>
    <row r="42" spans="1:17"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</row>
    <row r="43" spans="1:17"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</row>
    <row r="44" spans="1:17"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</row>
    <row r="45" spans="1:17"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</row>
    <row r="46" spans="1:17"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</row>
    <row r="47" spans="1:17"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</row>
    <row r="48" spans="1:17"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</row>
    <row r="49" spans="4:15"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</row>
    <row r="50" spans="4:15"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</row>
    <row r="51" spans="4:15"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</row>
    <row r="52" spans="4:15"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</row>
  </sheetData>
  <mergeCells count="16">
    <mergeCell ref="Q4:Q5"/>
    <mergeCell ref="B1:P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89AD1-BBD8-4688-8747-61714D35C80F}">
  <dimension ref="B1:S46"/>
  <sheetViews>
    <sheetView zoomScale="85" zoomScaleNormal="85" workbookViewId="0">
      <pane xSplit="3" topLeftCell="D1" activePane="topRight" state="frozen"/>
      <selection activeCell="Q287" sqref="Q287"/>
      <selection pane="topRight" activeCell="C1" sqref="C1:Q46"/>
    </sheetView>
  </sheetViews>
  <sheetFormatPr defaultRowHeight="12.75"/>
  <cols>
    <col min="1" max="2" width="9.140625" style="103"/>
    <col min="3" max="3" width="23.28515625" style="103" bestFit="1" customWidth="1"/>
    <col min="4" max="17" width="15.5703125" style="103" customWidth="1"/>
    <col min="18" max="16384" width="9.140625" style="103"/>
  </cols>
  <sheetData>
    <row r="1" spans="3:17" ht="15.75">
      <c r="C1" s="370" t="s">
        <v>67</v>
      </c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</row>
    <row r="2" spans="3:17" ht="16.5" thickBot="1"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 t="s">
        <v>1</v>
      </c>
      <c r="P2" s="104"/>
      <c r="Q2" s="104"/>
    </row>
    <row r="3" spans="3:17" ht="15">
      <c r="C3" s="371" t="s">
        <v>68</v>
      </c>
      <c r="D3" s="105" t="s">
        <v>2</v>
      </c>
      <c r="E3" s="105" t="s">
        <v>3</v>
      </c>
      <c r="F3" s="105" t="s">
        <v>4</v>
      </c>
      <c r="G3" s="105" t="s">
        <v>5</v>
      </c>
      <c r="H3" s="105" t="s">
        <v>6</v>
      </c>
      <c r="I3" s="105" t="s">
        <v>7</v>
      </c>
      <c r="J3" s="105" t="s">
        <v>8</v>
      </c>
      <c r="K3" s="105" t="s">
        <v>9</v>
      </c>
      <c r="L3" s="105" t="s">
        <v>10</v>
      </c>
      <c r="M3" s="105" t="s">
        <v>11</v>
      </c>
      <c r="N3" s="105" t="s">
        <v>12</v>
      </c>
      <c r="O3" s="105" t="s">
        <v>13</v>
      </c>
      <c r="P3" s="106">
        <v>2025</v>
      </c>
      <c r="Q3" s="106" t="s">
        <v>188</v>
      </c>
    </row>
    <row r="4" spans="3:17" ht="15" customHeight="1">
      <c r="C4" s="372"/>
      <c r="D4" s="374" t="s">
        <v>14</v>
      </c>
      <c r="E4" s="374" t="s">
        <v>14</v>
      </c>
      <c r="F4" s="374" t="s">
        <v>14</v>
      </c>
      <c r="G4" s="374" t="s">
        <v>14</v>
      </c>
      <c r="H4" s="374" t="s">
        <v>14</v>
      </c>
      <c r="I4" s="374" t="s">
        <v>14</v>
      </c>
      <c r="J4" s="374" t="s">
        <v>14</v>
      </c>
      <c r="K4" s="374" t="s">
        <v>14</v>
      </c>
      <c r="L4" s="374" t="s">
        <v>14</v>
      </c>
      <c r="M4" s="374" t="s">
        <v>14</v>
      </c>
      <c r="N4" s="374" t="s">
        <v>14</v>
      </c>
      <c r="O4" s="374" t="s">
        <v>14</v>
      </c>
      <c r="P4" s="368" t="s">
        <v>14</v>
      </c>
      <c r="Q4" s="368" t="s">
        <v>15</v>
      </c>
    </row>
    <row r="5" spans="3:17" ht="13.5" thickBot="1">
      <c r="C5" s="373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69"/>
      <c r="Q5" s="369"/>
    </row>
    <row r="6" spans="3:17" ht="24.75" customHeight="1">
      <c r="C6" s="107" t="s">
        <v>70</v>
      </c>
      <c r="D6" s="108">
        <v>54.463068</v>
      </c>
      <c r="E6" s="108">
        <v>41.137602000000001</v>
      </c>
      <c r="F6" s="108">
        <v>63.846552000000003</v>
      </c>
      <c r="G6" s="108">
        <v>65.119361999999995</v>
      </c>
      <c r="H6" s="109">
        <v>35.520144000000002</v>
      </c>
      <c r="I6" s="109">
        <v>29.876044</v>
      </c>
      <c r="J6" s="109">
        <v>34.381534000000002</v>
      </c>
      <c r="K6" s="109">
        <v>31.234874000000001</v>
      </c>
      <c r="L6" s="109">
        <v>38.820914000000002</v>
      </c>
      <c r="M6" s="109">
        <v>52.393197999999998</v>
      </c>
      <c r="N6" s="109">
        <v>56.241107999999997</v>
      </c>
      <c r="O6" s="110">
        <v>74.569571999999994</v>
      </c>
      <c r="P6" s="111">
        <f t="shared" ref="P6:P46" si="0">SUM(D6,E6,F6,G6,H6,I6,J6,K6,L6,M6,N6,O6)</f>
        <v>577.60397199999989</v>
      </c>
      <c r="Q6" s="112">
        <v>0.91049686042632783</v>
      </c>
    </row>
    <row r="7" spans="3:17" ht="24.75" customHeight="1">
      <c r="C7" s="113" t="s">
        <v>71</v>
      </c>
      <c r="D7" s="114">
        <v>23.336689200000031</v>
      </c>
      <c r="E7" s="115">
        <v>17.416013999999958</v>
      </c>
      <c r="F7" s="115">
        <v>27.472566000000008</v>
      </c>
      <c r="G7" s="115">
        <v>23.282772200000011</v>
      </c>
      <c r="H7" s="114">
        <v>12.807317399999969</v>
      </c>
      <c r="I7" s="114">
        <v>10.449462799999997</v>
      </c>
      <c r="J7" s="114">
        <v>11.726497999999999</v>
      </c>
      <c r="K7" s="114">
        <v>10.849247199999994</v>
      </c>
      <c r="L7" s="114">
        <v>14.345324400000003</v>
      </c>
      <c r="M7" s="114">
        <v>19.532498</v>
      </c>
      <c r="N7" s="114">
        <v>24.438176400000028</v>
      </c>
      <c r="O7" s="116">
        <v>28.617564800000089</v>
      </c>
      <c r="P7" s="117">
        <f t="shared" si="0"/>
        <v>224.2741304000001</v>
      </c>
      <c r="Q7" s="118">
        <v>0.94506995313346009</v>
      </c>
    </row>
    <row r="8" spans="3:17" ht="24.75" customHeight="1">
      <c r="C8" s="119" t="s">
        <v>72</v>
      </c>
      <c r="D8" s="114">
        <v>36.540328000000002</v>
      </c>
      <c r="E8" s="120">
        <v>21.992740000000001</v>
      </c>
      <c r="F8" s="120">
        <v>57.087007999999997</v>
      </c>
      <c r="G8" s="120">
        <v>35.216191999999999</v>
      </c>
      <c r="H8" s="121">
        <v>17.259528</v>
      </c>
      <c r="I8" s="121">
        <v>10.035696</v>
      </c>
      <c r="J8" s="121">
        <v>9.6645559999999993</v>
      </c>
      <c r="K8" s="121">
        <v>10.015499999999999</v>
      </c>
      <c r="L8" s="121">
        <v>17.990324000000001</v>
      </c>
      <c r="M8" s="121">
        <v>24.793868</v>
      </c>
      <c r="N8" s="121">
        <v>41.098464</v>
      </c>
      <c r="O8" s="122">
        <v>41.017195999999998</v>
      </c>
      <c r="P8" s="123">
        <f t="shared" si="0"/>
        <v>322.71140000000003</v>
      </c>
      <c r="Q8" s="124">
        <v>0.97655735089969742</v>
      </c>
    </row>
    <row r="9" spans="3:17" ht="24.75" customHeight="1">
      <c r="C9" s="113" t="s">
        <v>74</v>
      </c>
      <c r="D9" s="115">
        <v>89.206000000000003</v>
      </c>
      <c r="E9" s="114">
        <v>63.972000000000001</v>
      </c>
      <c r="F9" s="114">
        <v>120.206</v>
      </c>
      <c r="G9" s="114">
        <v>113.764</v>
      </c>
      <c r="H9" s="114">
        <v>59.113999999999997</v>
      </c>
      <c r="I9" s="115">
        <v>33.741999999999997</v>
      </c>
      <c r="J9" s="114">
        <v>25.11</v>
      </c>
      <c r="K9" s="114">
        <v>24.786000000000001</v>
      </c>
      <c r="L9" s="114">
        <v>28.876000000000001</v>
      </c>
      <c r="M9" s="114">
        <v>37.909999999999997</v>
      </c>
      <c r="N9" s="114">
        <v>96.825999999999993</v>
      </c>
      <c r="O9" s="114">
        <v>88.341999999999999</v>
      </c>
      <c r="P9" s="125">
        <f t="shared" si="0"/>
        <v>781.85400000000004</v>
      </c>
      <c r="Q9" s="126">
        <v>1.0662798975525534</v>
      </c>
    </row>
    <row r="10" spans="3:17" ht="24.75" customHeight="1">
      <c r="C10" s="113" t="s">
        <v>75</v>
      </c>
      <c r="D10" s="115">
        <v>28.624199999999998</v>
      </c>
      <c r="E10" s="114">
        <v>20.757660000000001</v>
      </c>
      <c r="F10" s="115">
        <v>17.724167999999999</v>
      </c>
      <c r="G10" s="114">
        <v>18.138383999999999</v>
      </c>
      <c r="H10" s="114">
        <v>24.14808</v>
      </c>
      <c r="I10" s="115">
        <v>32.266475999999997</v>
      </c>
      <c r="J10" s="115">
        <v>29.669771999999998</v>
      </c>
      <c r="K10" s="115">
        <v>26.636147999999999</v>
      </c>
      <c r="L10" s="114">
        <v>5.6596320000000002</v>
      </c>
      <c r="M10" s="114">
        <v>8.5908239999999996</v>
      </c>
      <c r="N10" s="114">
        <v>14.478552000000001</v>
      </c>
      <c r="O10" s="114">
        <v>38.578583999999999</v>
      </c>
      <c r="P10" s="125">
        <f t="shared" si="0"/>
        <v>265.27247999999997</v>
      </c>
      <c r="Q10" s="126">
        <v>0.66433655434502703</v>
      </c>
    </row>
    <row r="11" spans="3:17" ht="24.75" customHeight="1">
      <c r="C11" s="113" t="s">
        <v>76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25">
        <f t="shared" si="0"/>
        <v>0</v>
      </c>
      <c r="Q11" s="126">
        <v>0</v>
      </c>
    </row>
    <row r="12" spans="3:17" ht="24.75" customHeight="1">
      <c r="C12" s="113" t="s">
        <v>77</v>
      </c>
      <c r="D12" s="116">
        <v>69.681083999999998</v>
      </c>
      <c r="E12" s="116">
        <v>64.981752</v>
      </c>
      <c r="F12" s="114">
        <v>43.375332</v>
      </c>
      <c r="G12" s="114">
        <v>21.324468</v>
      </c>
      <c r="H12" s="115">
        <v>42.278148000000002</v>
      </c>
      <c r="I12" s="115">
        <v>47.662824000000001</v>
      </c>
      <c r="J12" s="115">
        <v>64.0167</v>
      </c>
      <c r="K12" s="115">
        <v>58.565891999999998</v>
      </c>
      <c r="L12" s="127">
        <v>0.294624</v>
      </c>
      <c r="M12" s="114">
        <v>4.283004</v>
      </c>
      <c r="N12" s="115">
        <v>48.117696000000002</v>
      </c>
      <c r="O12" s="115">
        <v>77.800404</v>
      </c>
      <c r="P12" s="128">
        <f t="shared" si="0"/>
        <v>542.38192800000002</v>
      </c>
      <c r="Q12" s="129">
        <v>0.77898554433859424</v>
      </c>
    </row>
    <row r="13" spans="3:17" ht="24.75" customHeight="1">
      <c r="C13" s="113" t="s">
        <v>78</v>
      </c>
      <c r="D13" s="116">
        <v>31.00911</v>
      </c>
      <c r="E13" s="116">
        <v>16.22841</v>
      </c>
      <c r="F13" s="114">
        <v>39.996000000000002</v>
      </c>
      <c r="G13" s="114">
        <v>36.542879999999997</v>
      </c>
      <c r="H13" s="114">
        <v>22.178640000000001</v>
      </c>
      <c r="I13" s="115">
        <v>10.46001</v>
      </c>
      <c r="J13" s="114">
        <v>9.27135</v>
      </c>
      <c r="K13" s="114">
        <v>7.8728100000000003</v>
      </c>
      <c r="L13" s="114">
        <v>6.2534999999999998</v>
      </c>
      <c r="M13" s="115">
        <v>6.7023000000000001</v>
      </c>
      <c r="N13" s="114">
        <v>16.26933</v>
      </c>
      <c r="O13" s="114">
        <v>17.887319999999999</v>
      </c>
      <c r="P13" s="125">
        <f t="shared" si="0"/>
        <v>220.67166</v>
      </c>
      <c r="Q13" s="126">
        <v>1.370743216512005</v>
      </c>
    </row>
    <row r="14" spans="3:17" ht="24.75" customHeight="1">
      <c r="C14" s="113" t="s">
        <v>80</v>
      </c>
      <c r="D14" s="130">
        <v>6.7544399999999998</v>
      </c>
      <c r="E14" s="116">
        <v>3.2858100000000001</v>
      </c>
      <c r="F14" s="114">
        <v>8.17014</v>
      </c>
      <c r="G14" s="114">
        <v>10.305899999999999</v>
      </c>
      <c r="H14" s="114">
        <v>6.5399399999999996</v>
      </c>
      <c r="I14" s="115">
        <v>2.4733499999999999</v>
      </c>
      <c r="J14" s="114">
        <v>1.5514950000000001</v>
      </c>
      <c r="K14" s="114">
        <v>1.4627250000000001</v>
      </c>
      <c r="L14" s="114">
        <v>1.0017149999999999</v>
      </c>
      <c r="M14" s="115">
        <v>1.43451</v>
      </c>
      <c r="N14" s="114">
        <v>4.1626200000000004</v>
      </c>
      <c r="O14" s="114">
        <v>5.5824449999999999</v>
      </c>
      <c r="P14" s="125">
        <f t="shared" si="0"/>
        <v>52.725090000000002</v>
      </c>
      <c r="Q14" s="126">
        <v>0.99045027229587113</v>
      </c>
    </row>
    <row r="15" spans="3:17" ht="24.75" customHeight="1">
      <c r="C15" s="113" t="s">
        <v>82</v>
      </c>
      <c r="D15" s="114">
        <v>53.580040267900159</v>
      </c>
      <c r="E15" s="114">
        <v>51.782650258913264</v>
      </c>
      <c r="F15" s="114">
        <v>10.868930054344643</v>
      </c>
      <c r="G15" s="114">
        <v>0</v>
      </c>
      <c r="H15" s="114">
        <v>2.5096100125480509</v>
      </c>
      <c r="I15" s="114">
        <v>42.622480213112276</v>
      </c>
      <c r="J15" s="114">
        <v>57.597050000000003</v>
      </c>
      <c r="K15" s="114">
        <v>50.285310251426573</v>
      </c>
      <c r="L15" s="114">
        <v>53.30178026650885</v>
      </c>
      <c r="M15" s="114">
        <v>68.390990000000002</v>
      </c>
      <c r="N15" s="115">
        <v>68.561440326402803</v>
      </c>
      <c r="O15" s="114">
        <v>82.023545999999996</v>
      </c>
      <c r="P15" s="125">
        <f t="shared" si="0"/>
        <v>541.52382765115658</v>
      </c>
      <c r="Q15" s="126">
        <v>0.81789049561460381</v>
      </c>
    </row>
    <row r="16" spans="3:17" ht="24.75" customHeight="1">
      <c r="C16" s="113" t="s">
        <v>83</v>
      </c>
      <c r="D16" s="114">
        <v>22.584441000000002</v>
      </c>
      <c r="E16" s="114">
        <v>14.5626195</v>
      </c>
      <c r="F16" s="114">
        <v>32.817641999999999</v>
      </c>
      <c r="G16" s="114">
        <v>21.577363500000001</v>
      </c>
      <c r="H16" s="114">
        <v>12.837775499999999</v>
      </c>
      <c r="I16" s="114">
        <v>8.7191115000000003</v>
      </c>
      <c r="J16" s="115">
        <v>8.3492479999999993</v>
      </c>
      <c r="K16" s="114">
        <v>8.7225435000000004</v>
      </c>
      <c r="L16" s="114">
        <v>13.336455000000001</v>
      </c>
      <c r="M16" s="114">
        <v>16.597432999999999</v>
      </c>
      <c r="N16" s="115">
        <v>24.179364</v>
      </c>
      <c r="O16" s="114">
        <v>23.907757499999999</v>
      </c>
      <c r="P16" s="125">
        <f t="shared" si="0"/>
        <v>208.191754</v>
      </c>
      <c r="Q16" s="126">
        <v>1.0064975738398851</v>
      </c>
    </row>
    <row r="17" spans="2:19" ht="24.75" customHeight="1">
      <c r="C17" s="113" t="s">
        <v>84</v>
      </c>
      <c r="D17" s="114">
        <v>28.883449600000031</v>
      </c>
      <c r="E17" s="114">
        <v>17.791743200000006</v>
      </c>
      <c r="F17" s="114">
        <v>31.816023999999977</v>
      </c>
      <c r="G17" s="114">
        <v>33.314183200000031</v>
      </c>
      <c r="H17" s="114">
        <v>23.326436000000037</v>
      </c>
      <c r="I17" s="114">
        <v>13.775746799999975</v>
      </c>
      <c r="J17" s="115">
        <v>10.098300999999999</v>
      </c>
      <c r="K17" s="115">
        <v>7.8470247999999847</v>
      </c>
      <c r="L17" s="115">
        <v>5.7239712000000145</v>
      </c>
      <c r="M17" s="115">
        <v>5.4887280000000001</v>
      </c>
      <c r="N17" s="115">
        <v>13.069596800000031</v>
      </c>
      <c r="O17" s="114">
        <v>22.148114000000064</v>
      </c>
      <c r="P17" s="125">
        <f t="shared" si="0"/>
        <v>213.28331860000014</v>
      </c>
      <c r="Q17" s="126">
        <v>1.1976926224385305</v>
      </c>
    </row>
    <row r="18" spans="2:19" ht="24.75" customHeight="1">
      <c r="C18" s="113" t="s">
        <v>85</v>
      </c>
      <c r="D18" s="114">
        <v>7.8686076000000034</v>
      </c>
      <c r="E18" s="114">
        <v>5.1156916999999948</v>
      </c>
      <c r="F18" s="131">
        <v>8.1591383999999962</v>
      </c>
      <c r="G18" s="114">
        <v>8.6586093999999818</v>
      </c>
      <c r="H18" s="114">
        <v>7.2621212999999996</v>
      </c>
      <c r="I18" s="114">
        <v>4.2004815999999998</v>
      </c>
      <c r="J18" s="114">
        <v>3.1392190000000002</v>
      </c>
      <c r="K18" s="114">
        <v>2.6410244000000054</v>
      </c>
      <c r="L18" s="114">
        <v>2.2228185000000011</v>
      </c>
      <c r="M18" s="114">
        <v>2.4239250000000001</v>
      </c>
      <c r="N18" s="115">
        <v>3.8187205000000004</v>
      </c>
      <c r="O18" s="114">
        <v>6.7181043999999961</v>
      </c>
      <c r="P18" s="125">
        <f t="shared" si="0"/>
        <v>62.22846179999997</v>
      </c>
      <c r="Q18" s="126">
        <v>1.0499584290210271</v>
      </c>
    </row>
    <row r="19" spans="2:19" ht="24.75" customHeight="1">
      <c r="C19" s="113" t="s">
        <v>86</v>
      </c>
      <c r="D19" s="127">
        <v>5.8967580000000002</v>
      </c>
      <c r="E19" s="127">
        <v>11.051166</v>
      </c>
      <c r="F19" s="115">
        <v>35.812286999999998</v>
      </c>
      <c r="G19" s="114">
        <v>13.661298</v>
      </c>
      <c r="H19" s="114">
        <v>11.626524</v>
      </c>
      <c r="I19" s="114">
        <v>8.9802300000000006</v>
      </c>
      <c r="J19" s="114">
        <v>4.3694280000000001</v>
      </c>
      <c r="K19" s="114">
        <v>2.213673</v>
      </c>
      <c r="L19" s="114">
        <v>16.485903</v>
      </c>
      <c r="M19" s="114">
        <v>26.092646999999999</v>
      </c>
      <c r="N19" s="115">
        <v>27.363755999999999</v>
      </c>
      <c r="O19" s="116">
        <v>9.4862040000000007</v>
      </c>
      <c r="P19" s="117">
        <f t="shared" si="0"/>
        <v>173.039874</v>
      </c>
      <c r="Q19" s="118">
        <v>0.8911065416748416</v>
      </c>
    </row>
    <row r="20" spans="2:19" ht="24.75" customHeight="1">
      <c r="C20" s="113" t="s">
        <v>87</v>
      </c>
      <c r="D20" s="114">
        <v>3.8544</v>
      </c>
      <c r="E20" s="114">
        <v>1.9502010000000001</v>
      </c>
      <c r="F20" s="114">
        <v>11.661243000000001</v>
      </c>
      <c r="G20" s="114">
        <v>9.9471240000000005</v>
      </c>
      <c r="H20" s="114">
        <v>4.547466</v>
      </c>
      <c r="I20" s="114">
        <v>1.0088429999999999</v>
      </c>
      <c r="J20" s="114">
        <v>7.8474000000000002E-2</v>
      </c>
      <c r="K20" s="114">
        <v>0.15889500000000001</v>
      </c>
      <c r="L20" s="114">
        <v>0.35098800000000002</v>
      </c>
      <c r="M20" s="114">
        <v>0.39144600000000002</v>
      </c>
      <c r="N20" s="115">
        <v>3.9706920000000001</v>
      </c>
      <c r="O20" s="114">
        <v>8.0209799999999998</v>
      </c>
      <c r="P20" s="125">
        <f t="shared" si="0"/>
        <v>45.940752000000003</v>
      </c>
      <c r="Q20" s="126">
        <v>0.96691573284214649</v>
      </c>
    </row>
    <row r="21" spans="2:19" ht="24.75" customHeight="1">
      <c r="C21" s="113" t="s">
        <v>88</v>
      </c>
      <c r="D21" s="127">
        <v>7.1192000000000002</v>
      </c>
      <c r="E21" s="127">
        <v>4.7348400000000002</v>
      </c>
      <c r="F21" s="115">
        <v>27.885660000000001</v>
      </c>
      <c r="G21" s="114">
        <v>16.681940000000001</v>
      </c>
      <c r="H21" s="114">
        <v>4.3179400000000001</v>
      </c>
      <c r="I21" s="114">
        <v>8.3599999999999994E-2</v>
      </c>
      <c r="J21" s="114">
        <v>0</v>
      </c>
      <c r="K21" s="114">
        <v>0</v>
      </c>
      <c r="L21" s="114">
        <v>0</v>
      </c>
      <c r="M21" s="114">
        <v>0.48708000000000001</v>
      </c>
      <c r="N21" s="115">
        <v>9.5862800000000004</v>
      </c>
      <c r="O21" s="116">
        <v>12.08196</v>
      </c>
      <c r="P21" s="117">
        <f t="shared" si="0"/>
        <v>82.978499999999983</v>
      </c>
      <c r="Q21" s="118">
        <v>1.2678705287962162</v>
      </c>
    </row>
    <row r="22" spans="2:19" ht="24.75" customHeight="1">
      <c r="C22" s="113" t="s">
        <v>89</v>
      </c>
      <c r="D22" s="127">
        <v>4.2707775000000003</v>
      </c>
      <c r="E22" s="127">
        <v>2.2531245000000002</v>
      </c>
      <c r="F22" s="115">
        <v>18.192074999999999</v>
      </c>
      <c r="G22" s="114">
        <v>5.9291594999999999</v>
      </c>
      <c r="H22" s="114">
        <v>2.5758480000000001</v>
      </c>
      <c r="I22" s="114">
        <v>0.50349750000000004</v>
      </c>
      <c r="J22" s="114">
        <v>7.1444999999999995E-2</v>
      </c>
      <c r="K22" s="114">
        <v>0</v>
      </c>
      <c r="L22" s="114">
        <v>0.6313725</v>
      </c>
      <c r="M22" s="114">
        <v>0.79756099999999996</v>
      </c>
      <c r="N22" s="115">
        <v>9.2019345000000001</v>
      </c>
      <c r="O22" s="116">
        <v>5.3725484999999997</v>
      </c>
      <c r="P22" s="117">
        <f t="shared" si="0"/>
        <v>49.799343499999999</v>
      </c>
      <c r="Q22" s="118">
        <v>17.274560030581231</v>
      </c>
    </row>
    <row r="23" spans="2:19" ht="24.75" customHeight="1" thickBot="1">
      <c r="C23" s="132" t="s">
        <v>90</v>
      </c>
      <c r="D23" s="133">
        <f>SUM(D6:D22)</f>
        <v>473.67259316790017</v>
      </c>
      <c r="E23" s="133">
        <f t="shared" ref="E23:O23" si="1">SUM(E6:E22)</f>
        <v>359.01402415891323</v>
      </c>
      <c r="F23" s="133">
        <f t="shared" si="1"/>
        <v>555.09076545434471</v>
      </c>
      <c r="G23" s="133">
        <f t="shared" si="1"/>
        <v>433.46363580000002</v>
      </c>
      <c r="H23" s="133">
        <f t="shared" si="1"/>
        <v>288.84951821254805</v>
      </c>
      <c r="I23" s="133">
        <f t="shared" si="1"/>
        <v>256.85985341311221</v>
      </c>
      <c r="J23" s="133">
        <f t="shared" si="1"/>
        <v>269.09507000000002</v>
      </c>
      <c r="K23" s="133">
        <f t="shared" si="1"/>
        <v>243.29166715142654</v>
      </c>
      <c r="L23" s="133">
        <f t="shared" si="1"/>
        <v>205.29532186650889</v>
      </c>
      <c r="M23" s="133">
        <f t="shared" si="1"/>
        <v>276.31001199999997</v>
      </c>
      <c r="N23" s="133">
        <f t="shared" si="1"/>
        <v>461.38373052640293</v>
      </c>
      <c r="O23" s="133">
        <f t="shared" si="1"/>
        <v>542.15430020000019</v>
      </c>
      <c r="P23" s="346">
        <f t="shared" si="0"/>
        <v>4364.4804919511562</v>
      </c>
      <c r="Q23" s="134">
        <v>0.93627905435777214</v>
      </c>
      <c r="R23" s="135"/>
      <c r="S23" s="347"/>
    </row>
    <row r="24" spans="2:19" ht="24.75" customHeight="1">
      <c r="C24" s="107" t="s">
        <v>91</v>
      </c>
      <c r="D24" s="136">
        <v>185.91397483999972</v>
      </c>
      <c r="E24" s="137">
        <v>157.44616443999999</v>
      </c>
      <c r="F24" s="137">
        <v>125.52346288000003</v>
      </c>
      <c r="G24" s="137">
        <v>86.867173360000095</v>
      </c>
      <c r="H24" s="136">
        <v>148.87906699999999</v>
      </c>
      <c r="I24" s="136">
        <v>147.08441879999967</v>
      </c>
      <c r="J24" s="136">
        <v>148.96550199999999</v>
      </c>
      <c r="K24" s="136">
        <v>163.51080723999988</v>
      </c>
      <c r="L24" s="136">
        <v>172.84799575999995</v>
      </c>
      <c r="M24" s="136">
        <v>223.14698000000001</v>
      </c>
      <c r="N24" s="136">
        <v>232.64526428000005</v>
      </c>
      <c r="O24" s="138">
        <v>194.82492612000038</v>
      </c>
      <c r="P24" s="139">
        <f t="shared" si="0"/>
        <v>1987.6557367199996</v>
      </c>
      <c r="Q24" s="140">
        <v>0.84065513033103656</v>
      </c>
    </row>
    <row r="25" spans="2:19" ht="24.75" customHeight="1">
      <c r="C25" s="113" t="s">
        <v>92</v>
      </c>
      <c r="D25" s="114">
        <v>167.0988259518503</v>
      </c>
      <c r="E25" s="141">
        <v>164.11452606854968</v>
      </c>
      <c r="F25" s="141">
        <v>144.659874</v>
      </c>
      <c r="G25" s="141">
        <v>129.48566347390002</v>
      </c>
      <c r="H25" s="114">
        <v>118.46797663285028</v>
      </c>
      <c r="I25" s="114">
        <v>105.34175962519939</v>
      </c>
      <c r="J25" s="114">
        <v>141.74909</v>
      </c>
      <c r="K25" s="114">
        <v>83.50924395677491</v>
      </c>
      <c r="L25" s="114">
        <v>56.674601559924973</v>
      </c>
      <c r="M25" s="114">
        <v>107.78619</v>
      </c>
      <c r="N25" s="114">
        <v>74.757770473025232</v>
      </c>
      <c r="O25" s="116">
        <v>118.88057168872483</v>
      </c>
      <c r="P25" s="117">
        <f t="shared" si="0"/>
        <v>1412.5260934307996</v>
      </c>
      <c r="Q25" s="118">
        <v>0.95292975551090786</v>
      </c>
    </row>
    <row r="26" spans="2:19" ht="24.75" customHeight="1">
      <c r="C26" s="119" t="s">
        <v>93</v>
      </c>
      <c r="D26" s="114">
        <v>51.039200000000001</v>
      </c>
      <c r="E26" s="142">
        <v>123.89919999999999</v>
      </c>
      <c r="F26" s="142">
        <v>120.75839999999999</v>
      </c>
      <c r="G26" s="143">
        <v>55.012599999999999</v>
      </c>
      <c r="H26" s="142">
        <v>0</v>
      </c>
      <c r="I26" s="144">
        <v>123.65560000000001</v>
      </c>
      <c r="J26" s="142">
        <v>160.10900000000001</v>
      </c>
      <c r="K26" s="142">
        <v>108.9996</v>
      </c>
      <c r="L26" s="142">
        <v>134.19399999999999</v>
      </c>
      <c r="M26" s="142">
        <v>129.41159999999999</v>
      </c>
      <c r="N26" s="142">
        <v>81.754599999999996</v>
      </c>
      <c r="O26" s="142">
        <v>110.4316</v>
      </c>
      <c r="P26" s="145">
        <f t="shared" si="0"/>
        <v>1199.2654000000002</v>
      </c>
      <c r="Q26" s="146">
        <v>0.90232054980166132</v>
      </c>
    </row>
    <row r="27" spans="2:19" ht="24.75" customHeight="1">
      <c r="C27" s="147" t="s">
        <v>94</v>
      </c>
      <c r="D27" s="142">
        <v>130.03280000000001</v>
      </c>
      <c r="E27" s="148">
        <v>108.2054</v>
      </c>
      <c r="F27" s="148">
        <v>139.399</v>
      </c>
      <c r="G27" s="148">
        <v>128.5598</v>
      </c>
      <c r="H27" s="148">
        <v>101.5326</v>
      </c>
      <c r="I27" s="141">
        <v>0</v>
      </c>
      <c r="J27" s="114">
        <v>0.83320000000000005</v>
      </c>
      <c r="K27" s="114">
        <v>136.64760000000001</v>
      </c>
      <c r="L27" s="148">
        <v>127.476</v>
      </c>
      <c r="M27" s="148">
        <v>136.19999999999999</v>
      </c>
      <c r="N27" s="148">
        <v>115.7246</v>
      </c>
      <c r="O27" s="148">
        <v>116.8888</v>
      </c>
      <c r="P27" s="149">
        <f t="shared" si="0"/>
        <v>1241.4998000000001</v>
      </c>
      <c r="Q27" s="150">
        <v>0.97439342331816847</v>
      </c>
    </row>
    <row r="28" spans="2:19" ht="24.75" customHeight="1">
      <c r="B28" s="151"/>
      <c r="C28" s="147" t="s">
        <v>95</v>
      </c>
      <c r="D28" s="152">
        <v>198.96324000000001</v>
      </c>
      <c r="E28" s="148">
        <v>180.11630400000001</v>
      </c>
      <c r="F28" s="148">
        <v>198.525216</v>
      </c>
      <c r="G28" s="148">
        <v>157.72394399999999</v>
      </c>
      <c r="H28" s="148">
        <v>5.8995119999999996</v>
      </c>
      <c r="I28" s="141">
        <v>184.83287999999999</v>
      </c>
      <c r="J28" s="114">
        <v>155.29010400000001</v>
      </c>
      <c r="K28" s="114">
        <v>193.27552800000001</v>
      </c>
      <c r="L28" s="148">
        <v>189.01135199999999</v>
      </c>
      <c r="M28" s="148">
        <v>129.05606399999999</v>
      </c>
      <c r="N28" s="148">
        <v>191.21097599999999</v>
      </c>
      <c r="O28" s="148">
        <v>198.361896</v>
      </c>
      <c r="P28" s="149">
        <f t="shared" si="0"/>
        <v>1982.2670159999998</v>
      </c>
      <c r="Q28" s="150">
        <v>1.0291077763617966</v>
      </c>
    </row>
    <row r="29" spans="2:19" ht="24.75" customHeight="1" thickBot="1">
      <c r="C29" s="153" t="s">
        <v>96</v>
      </c>
      <c r="D29" s="154">
        <f t="shared" ref="D29:O29" si="2">SUM(D24:D28)</f>
        <v>733.0480407918501</v>
      </c>
      <c r="E29" s="154">
        <f t="shared" si="2"/>
        <v>733.78159450854969</v>
      </c>
      <c r="F29" s="154">
        <f t="shared" si="2"/>
        <v>728.86595288000001</v>
      </c>
      <c r="G29" s="154">
        <f t="shared" si="2"/>
        <v>557.64918083390012</v>
      </c>
      <c r="H29" s="154">
        <f t="shared" si="2"/>
        <v>374.77915563285029</v>
      </c>
      <c r="I29" s="154">
        <f t="shared" si="2"/>
        <v>560.91465842519904</v>
      </c>
      <c r="J29" s="154">
        <f t="shared" si="2"/>
        <v>606.94689599999992</v>
      </c>
      <c r="K29" s="154">
        <f t="shared" si="2"/>
        <v>685.94277919677484</v>
      </c>
      <c r="L29" s="154">
        <f t="shared" si="2"/>
        <v>680.20394931992496</v>
      </c>
      <c r="M29" s="154">
        <f t="shared" si="2"/>
        <v>725.60083399999996</v>
      </c>
      <c r="N29" s="154">
        <f t="shared" si="2"/>
        <v>696.09321075302523</v>
      </c>
      <c r="O29" s="155">
        <f t="shared" si="2"/>
        <v>739.38779380872518</v>
      </c>
      <c r="P29" s="348">
        <f t="shared" si="0"/>
        <v>7823.2140461507997</v>
      </c>
      <c r="Q29" s="156">
        <v>0.9339894652358246</v>
      </c>
      <c r="S29" s="347"/>
    </row>
    <row r="30" spans="2:19" ht="24.75" customHeight="1">
      <c r="C30" s="157" t="s">
        <v>97</v>
      </c>
      <c r="D30" s="142">
        <v>17.062121999999999</v>
      </c>
      <c r="E30" s="158">
        <v>10.381304999999999</v>
      </c>
      <c r="F30" s="158">
        <v>16.774229999999999</v>
      </c>
      <c r="G30" s="158">
        <v>16.875408</v>
      </c>
      <c r="H30" s="158">
        <v>12.720939</v>
      </c>
      <c r="I30" s="159">
        <v>9.2777519999999996</v>
      </c>
      <c r="J30" s="160">
        <v>11.544324</v>
      </c>
      <c r="K30" s="160">
        <v>9.1207709999999995</v>
      </c>
      <c r="L30" s="158">
        <v>6.7703790000000001</v>
      </c>
      <c r="M30" s="158">
        <v>16.771293</v>
      </c>
      <c r="N30" s="158">
        <v>13.526337</v>
      </c>
      <c r="O30" s="158">
        <v>10.346028</v>
      </c>
      <c r="P30" s="161">
        <f t="shared" si="0"/>
        <v>151.17088800000002</v>
      </c>
      <c r="Q30" s="162">
        <v>1.0909385346021199</v>
      </c>
    </row>
    <row r="31" spans="2:19" ht="24.75" customHeight="1">
      <c r="C31" s="147" t="s">
        <v>98</v>
      </c>
      <c r="D31" s="152">
        <v>10.282437</v>
      </c>
      <c r="E31" s="148">
        <v>6.2653800000000004</v>
      </c>
      <c r="F31" s="148">
        <v>13.038399</v>
      </c>
      <c r="G31" s="148">
        <v>11.474067</v>
      </c>
      <c r="H31" s="148">
        <v>9.5417850000000008</v>
      </c>
      <c r="I31" s="141">
        <v>6.4953570000000003</v>
      </c>
      <c r="J31" s="114">
        <v>8.7700469999999999</v>
      </c>
      <c r="K31" s="114">
        <v>7.4392230000000001</v>
      </c>
      <c r="L31" s="148">
        <v>5.2849830000000004</v>
      </c>
      <c r="M31" s="148">
        <v>13.014276000000001</v>
      </c>
      <c r="N31" s="148">
        <v>7.9900919999999998</v>
      </c>
      <c r="O31" s="148">
        <v>8.4336450000000003</v>
      </c>
      <c r="P31" s="149">
        <f t="shared" si="0"/>
        <v>108.029691</v>
      </c>
      <c r="Q31" s="150">
        <v>1.0573754527222767</v>
      </c>
    </row>
    <row r="32" spans="2:19" ht="24.75" customHeight="1">
      <c r="C32" s="163" t="s">
        <v>99</v>
      </c>
      <c r="D32" s="142">
        <v>10.5292935</v>
      </c>
      <c r="E32" s="142">
        <v>7.3212149999999996</v>
      </c>
      <c r="F32" s="142">
        <v>15.087616499999999</v>
      </c>
      <c r="G32" s="142">
        <v>13.506256499999999</v>
      </c>
      <c r="H32" s="142">
        <v>10.5058965</v>
      </c>
      <c r="I32" s="144">
        <v>7.9789380000000003</v>
      </c>
      <c r="J32" s="121">
        <v>10.37261</v>
      </c>
      <c r="K32" s="121">
        <v>8.9710169999999998</v>
      </c>
      <c r="L32" s="142">
        <v>4.977951</v>
      </c>
      <c r="M32" s="142">
        <v>11.671193000000001</v>
      </c>
      <c r="N32" s="142">
        <v>10.792617</v>
      </c>
      <c r="O32" s="142">
        <v>8.2522110000000009</v>
      </c>
      <c r="P32" s="164">
        <f t="shared" si="0"/>
        <v>119.96681500000001</v>
      </c>
      <c r="Q32" s="150">
        <v>1.1231458426697252</v>
      </c>
    </row>
    <row r="33" spans="2:19" ht="24.75" customHeight="1">
      <c r="C33" s="147" t="s">
        <v>100</v>
      </c>
      <c r="D33" s="152">
        <v>29.545857000000002</v>
      </c>
      <c r="E33" s="148">
        <v>14.062158</v>
      </c>
      <c r="F33" s="148">
        <v>26.214176999999999</v>
      </c>
      <c r="G33" s="148">
        <v>22.608233999999999</v>
      </c>
      <c r="H33" s="148">
        <v>17.131125000000001</v>
      </c>
      <c r="I33" s="141">
        <v>13.178979</v>
      </c>
      <c r="J33" s="114">
        <v>17.138418000000001</v>
      </c>
      <c r="K33" s="114">
        <v>14.063643000000001</v>
      </c>
      <c r="L33" s="148">
        <v>10.870728</v>
      </c>
      <c r="M33" s="148">
        <v>27.116661000000001</v>
      </c>
      <c r="N33" s="148">
        <v>20.617245</v>
      </c>
      <c r="O33" s="148">
        <v>16.833168000000001</v>
      </c>
      <c r="P33" s="149">
        <f t="shared" si="0"/>
        <v>229.38039299999997</v>
      </c>
      <c r="Q33" s="150">
        <v>4.9504898555058556</v>
      </c>
    </row>
    <row r="34" spans="2:19" ht="24.75" customHeight="1">
      <c r="C34" s="147" t="s">
        <v>101</v>
      </c>
      <c r="D34" s="165">
        <v>0</v>
      </c>
      <c r="E34" s="165">
        <v>1.09395E-2</v>
      </c>
      <c r="F34" s="165">
        <v>5.4212400000000001</v>
      </c>
      <c r="G34" s="165">
        <v>4.1350484999999999</v>
      </c>
      <c r="H34" s="165">
        <v>1.9003049999999999</v>
      </c>
      <c r="I34" s="166">
        <v>1.7847390000000001</v>
      </c>
      <c r="J34" s="167">
        <v>2.7107030000000001</v>
      </c>
      <c r="K34" s="167">
        <v>3.4327755</v>
      </c>
      <c r="L34" s="165">
        <v>3.061839</v>
      </c>
      <c r="M34" s="165">
        <v>7.6186610000000003</v>
      </c>
      <c r="N34" s="165">
        <v>6.1642020000000004</v>
      </c>
      <c r="O34" s="148">
        <v>3.6846809999999999</v>
      </c>
      <c r="P34" s="149">
        <f t="shared" si="0"/>
        <v>39.925133499999994</v>
      </c>
      <c r="Q34" s="168">
        <v>0</v>
      </c>
    </row>
    <row r="35" spans="2:19" ht="24.75" customHeight="1">
      <c r="C35" s="147" t="s">
        <v>102</v>
      </c>
      <c r="D35" s="152">
        <v>0</v>
      </c>
      <c r="E35" s="148">
        <v>0</v>
      </c>
      <c r="F35" s="148">
        <v>0</v>
      </c>
      <c r="G35" s="148">
        <v>0</v>
      </c>
      <c r="H35" s="148">
        <v>0</v>
      </c>
      <c r="I35" s="141">
        <v>0</v>
      </c>
      <c r="J35" s="114">
        <v>0</v>
      </c>
      <c r="K35" s="114">
        <v>0</v>
      </c>
      <c r="L35" s="148">
        <v>0</v>
      </c>
      <c r="M35" s="148">
        <v>0</v>
      </c>
      <c r="N35" s="148">
        <v>0</v>
      </c>
      <c r="O35" s="148">
        <v>1.0899570000000001</v>
      </c>
      <c r="P35" s="149">
        <f t="shared" si="0"/>
        <v>1.0899570000000001</v>
      </c>
      <c r="Q35" s="150">
        <v>0</v>
      </c>
    </row>
    <row r="36" spans="2:19" ht="24.75" customHeight="1" thickBot="1">
      <c r="C36" s="153" t="s">
        <v>103</v>
      </c>
      <c r="D36" s="154">
        <v>67.419709499999996</v>
      </c>
      <c r="E36" s="154">
        <v>38.040997500000003</v>
      </c>
      <c r="F36" s="154">
        <v>76.535662500000001</v>
      </c>
      <c r="G36" s="154">
        <v>68.599013999999997</v>
      </c>
      <c r="H36" s="154">
        <v>51.800050499999998</v>
      </c>
      <c r="I36" s="154">
        <v>38.715764999999998</v>
      </c>
      <c r="J36" s="154">
        <v>50.536102</v>
      </c>
      <c r="K36" s="154">
        <v>43.027429499999997</v>
      </c>
      <c r="L36" s="154">
        <v>30.965879999999999</v>
      </c>
      <c r="M36" s="154">
        <v>76.192083999999994</v>
      </c>
      <c r="N36" s="154">
        <v>59.090493000000002</v>
      </c>
      <c r="O36" s="155">
        <v>48.639690000000002</v>
      </c>
      <c r="P36" s="348">
        <f t="shared" si="0"/>
        <v>649.56287750000001</v>
      </c>
      <c r="Q36" s="156">
        <v>1.6491162317465995</v>
      </c>
      <c r="R36" s="135"/>
      <c r="S36" s="347"/>
    </row>
    <row r="37" spans="2:19" ht="24.75" customHeight="1">
      <c r="C37" s="107" t="s">
        <v>104</v>
      </c>
      <c r="D37" s="136">
        <v>2.3865599999999998</v>
      </c>
      <c r="E37" s="137">
        <v>3.1352199999999999</v>
      </c>
      <c r="F37" s="137">
        <v>4.1757759999999999</v>
      </c>
      <c r="G37" s="137">
        <v>5.6475980000000003</v>
      </c>
      <c r="H37" s="136">
        <v>7.12514</v>
      </c>
      <c r="I37" s="136">
        <v>8.4636420000000001</v>
      </c>
      <c r="J37" s="136">
        <v>7.7168739999999998</v>
      </c>
      <c r="K37" s="136">
        <v>7.2282979999999997</v>
      </c>
      <c r="L37" s="136">
        <v>6.0742880000000001</v>
      </c>
      <c r="M37" s="136">
        <v>4.6617559999999996</v>
      </c>
      <c r="N37" s="136">
        <v>3.0615860000000001</v>
      </c>
      <c r="O37" s="138">
        <v>3.2152340000000001</v>
      </c>
      <c r="P37" s="139">
        <f t="shared" si="0"/>
        <v>62.891972000000003</v>
      </c>
      <c r="Q37" s="140">
        <v>0.98809745185371578</v>
      </c>
    </row>
    <row r="38" spans="2:19" ht="24.75" customHeight="1">
      <c r="C38" s="147" t="s">
        <v>105</v>
      </c>
      <c r="D38" s="152">
        <v>1.602414</v>
      </c>
      <c r="E38" s="148">
        <v>2.3739374999999998</v>
      </c>
      <c r="F38" s="148">
        <v>3.2448570000000001</v>
      </c>
      <c r="G38" s="148">
        <v>4.2656625000000004</v>
      </c>
      <c r="H38" s="148">
        <v>5.4270810000000003</v>
      </c>
      <c r="I38" s="141">
        <v>6.2134875000000003</v>
      </c>
      <c r="J38" s="114">
        <v>5.8508839999999998</v>
      </c>
      <c r="K38" s="114">
        <v>5.4902759999999997</v>
      </c>
      <c r="L38" s="148">
        <v>4.6297350000000002</v>
      </c>
      <c r="M38" s="148">
        <v>3.5244659999999999</v>
      </c>
      <c r="N38" s="148">
        <v>2.0331630000000001</v>
      </c>
      <c r="O38" s="148">
        <v>1.8734759999999999</v>
      </c>
      <c r="P38" s="149">
        <f t="shared" si="0"/>
        <v>46.529439500000002</v>
      </c>
      <c r="Q38" s="150">
        <v>1.4377077718233569</v>
      </c>
    </row>
    <row r="39" spans="2:19" ht="24.75" customHeight="1">
      <c r="B39" s="151"/>
      <c r="C39" s="147" t="s">
        <v>106</v>
      </c>
      <c r="D39" s="152">
        <v>2.1557580000000001</v>
      </c>
      <c r="E39" s="148">
        <v>3.7078139999999999</v>
      </c>
      <c r="F39" s="148">
        <v>7.1864759999999999</v>
      </c>
      <c r="G39" s="148">
        <v>9.4482300000000006</v>
      </c>
      <c r="H39" s="148">
        <v>11.916069</v>
      </c>
      <c r="I39" s="141">
        <v>14.440338000000001</v>
      </c>
      <c r="J39" s="114">
        <v>14.185908</v>
      </c>
      <c r="K39" s="114">
        <v>11.087999999999999</v>
      </c>
      <c r="L39" s="148">
        <v>9.5215890000000005</v>
      </c>
      <c r="M39" s="148">
        <v>6.7588290000000004</v>
      </c>
      <c r="N39" s="148">
        <v>3.6309900000000002</v>
      </c>
      <c r="O39" s="148">
        <v>3.9597359999999999</v>
      </c>
      <c r="P39" s="149">
        <f t="shared" si="0"/>
        <v>97.99973700000001</v>
      </c>
      <c r="Q39" s="150">
        <v>2.3087422645147244</v>
      </c>
    </row>
    <row r="40" spans="2:19" ht="24.75" customHeight="1">
      <c r="C40" s="163" t="s">
        <v>107</v>
      </c>
      <c r="D40" s="142">
        <v>6.8146979999999999</v>
      </c>
      <c r="E40" s="142">
        <v>9.2684789999999992</v>
      </c>
      <c r="F40" s="142">
        <v>12.194556</v>
      </c>
      <c r="G40" s="142">
        <v>13.573791</v>
      </c>
      <c r="H40" s="142">
        <v>16.666253999999999</v>
      </c>
      <c r="I40" s="144">
        <v>19.664732999999998</v>
      </c>
      <c r="J40" s="121">
        <v>21.379017000000001</v>
      </c>
      <c r="K40" s="121">
        <v>17.106870000000001</v>
      </c>
      <c r="L40" s="142">
        <v>15.598836</v>
      </c>
      <c r="M40" s="142">
        <v>13.640649</v>
      </c>
      <c r="N40" s="142">
        <v>8.2727039999999992</v>
      </c>
      <c r="O40" s="142">
        <v>8.5033740000000009</v>
      </c>
      <c r="P40" s="164">
        <f t="shared" si="0"/>
        <v>162.68396100000001</v>
      </c>
      <c r="Q40" s="150">
        <v>2.7683065982482091</v>
      </c>
    </row>
    <row r="41" spans="2:19" ht="24.75" customHeight="1">
      <c r="C41" s="147" t="s">
        <v>108</v>
      </c>
      <c r="D41" s="152">
        <v>0.96934200000000004</v>
      </c>
      <c r="E41" s="148">
        <v>1.598916</v>
      </c>
      <c r="F41" s="148">
        <v>3.0678999999999998</v>
      </c>
      <c r="G41" s="148">
        <v>4.1861600000000001</v>
      </c>
      <c r="H41" s="148">
        <v>5.2154299999999996</v>
      </c>
      <c r="I41" s="141">
        <v>6.53125</v>
      </c>
      <c r="J41" s="114">
        <v>5.6277980000000003</v>
      </c>
      <c r="K41" s="114">
        <v>5.4758880000000003</v>
      </c>
      <c r="L41" s="148">
        <v>3.8660160000000001</v>
      </c>
      <c r="M41" s="148">
        <v>2.256386</v>
      </c>
      <c r="N41" s="148">
        <v>1.2571460000000001</v>
      </c>
      <c r="O41" s="148">
        <v>0.86867000000000005</v>
      </c>
      <c r="P41" s="149">
        <f t="shared" si="0"/>
        <v>40.920901999999998</v>
      </c>
      <c r="Q41" s="150">
        <v>3.5102332366467821</v>
      </c>
    </row>
    <row r="42" spans="2:19" ht="24.75" customHeight="1">
      <c r="C42" s="147" t="s">
        <v>109</v>
      </c>
      <c r="D42" s="152">
        <v>0</v>
      </c>
      <c r="E42" s="148">
        <v>0</v>
      </c>
      <c r="F42" s="148">
        <v>0</v>
      </c>
      <c r="G42" s="148">
        <v>0</v>
      </c>
      <c r="H42" s="148">
        <v>0.26536949999999998</v>
      </c>
      <c r="I42" s="141">
        <v>2.4838935000000002</v>
      </c>
      <c r="J42" s="114">
        <v>2.2838970000000001</v>
      </c>
      <c r="K42" s="114">
        <v>2.1210585000000002</v>
      </c>
      <c r="L42" s="148">
        <v>1.8042255</v>
      </c>
      <c r="M42" s="148">
        <v>1.4127799999999999</v>
      </c>
      <c r="N42" s="148">
        <v>0.87969750000000002</v>
      </c>
      <c r="O42" s="148">
        <v>0.93040199999999995</v>
      </c>
      <c r="P42" s="149">
        <f t="shared" si="0"/>
        <v>12.181323500000001</v>
      </c>
      <c r="Q42" s="150">
        <v>0</v>
      </c>
    </row>
    <row r="43" spans="2:19" ht="24.75" customHeight="1">
      <c r="C43" s="163" t="s">
        <v>110</v>
      </c>
      <c r="D43" s="142">
        <v>0</v>
      </c>
      <c r="E43" s="142">
        <v>0</v>
      </c>
      <c r="F43" s="142">
        <v>0</v>
      </c>
      <c r="G43" s="142">
        <v>0</v>
      </c>
      <c r="H43" s="142">
        <v>0</v>
      </c>
      <c r="I43" s="144">
        <v>0.94827700000000004</v>
      </c>
      <c r="J43" s="121">
        <v>1.9032640000000001</v>
      </c>
      <c r="K43" s="121">
        <v>1.858703</v>
      </c>
      <c r="L43" s="142">
        <v>1.6116870000000001</v>
      </c>
      <c r="M43" s="142">
        <v>1.18635</v>
      </c>
      <c r="N43" s="142">
        <v>0.79987600000000003</v>
      </c>
      <c r="O43" s="142">
        <v>1.017522</v>
      </c>
      <c r="P43" s="164">
        <f t="shared" si="0"/>
        <v>9.3256789999999992</v>
      </c>
      <c r="Q43" s="150">
        <v>0</v>
      </c>
    </row>
    <row r="44" spans="2:19" ht="24.75" customHeight="1">
      <c r="C44" s="147" t="s">
        <v>111</v>
      </c>
      <c r="D44" s="152">
        <v>0</v>
      </c>
      <c r="E44" s="148">
        <v>0</v>
      </c>
      <c r="F44" s="148">
        <v>0</v>
      </c>
      <c r="G44" s="148">
        <v>0</v>
      </c>
      <c r="H44" s="148">
        <v>0</v>
      </c>
      <c r="I44" s="141">
        <v>3.6257100000000002</v>
      </c>
      <c r="J44" s="114">
        <v>9.2679179999999999</v>
      </c>
      <c r="K44" s="114">
        <v>8.6985360000000007</v>
      </c>
      <c r="L44" s="148">
        <v>7.3485719999999999</v>
      </c>
      <c r="M44" s="148">
        <v>5.2958400000000001</v>
      </c>
      <c r="N44" s="148">
        <v>3.4969769999999998</v>
      </c>
      <c r="O44" s="148">
        <v>3.9485160000000001</v>
      </c>
      <c r="P44" s="149">
        <f t="shared" si="0"/>
        <v>41.682068999999998</v>
      </c>
      <c r="Q44" s="150">
        <v>0</v>
      </c>
    </row>
    <row r="45" spans="2:19" ht="24.75" customHeight="1" thickBot="1">
      <c r="C45" s="153" t="s">
        <v>112</v>
      </c>
      <c r="D45" s="154">
        <f>SUM(D37:D44)</f>
        <v>13.928771999999999</v>
      </c>
      <c r="E45" s="154">
        <f t="shared" ref="E45:O45" si="3">SUM(E37:E44)</f>
        <v>20.084366499999998</v>
      </c>
      <c r="F45" s="154">
        <f t="shared" si="3"/>
        <v>29.869565000000001</v>
      </c>
      <c r="G45" s="154">
        <f t="shared" si="3"/>
        <v>37.121441500000003</v>
      </c>
      <c r="H45" s="154">
        <f t="shared" si="3"/>
        <v>46.615343499999994</v>
      </c>
      <c r="I45" s="154">
        <f t="shared" si="3"/>
        <v>62.371330999999998</v>
      </c>
      <c r="J45" s="154">
        <f t="shared" si="3"/>
        <v>68.215559999999996</v>
      </c>
      <c r="K45" s="154">
        <f t="shared" si="3"/>
        <v>59.067629499999995</v>
      </c>
      <c r="L45" s="154">
        <f t="shared" si="3"/>
        <v>50.4549485</v>
      </c>
      <c r="M45" s="154">
        <f t="shared" si="3"/>
        <v>38.737055999999995</v>
      </c>
      <c r="N45" s="154">
        <f t="shared" si="3"/>
        <v>23.432139500000002</v>
      </c>
      <c r="O45" s="155">
        <f t="shared" si="3"/>
        <v>24.316930000000003</v>
      </c>
      <c r="P45" s="348">
        <f>SUM(D45,E45,F45,G45,H45,I45,J45,K45,L45,M45,N45,O45)</f>
        <v>474.21508299999999</v>
      </c>
      <c r="Q45" s="156">
        <v>2.2702248531141342</v>
      </c>
      <c r="S45" s="347"/>
    </row>
    <row r="46" spans="2:19" ht="24.75" customHeight="1" thickBot="1">
      <c r="C46" s="169" t="s">
        <v>113</v>
      </c>
      <c r="D46" s="170">
        <f t="shared" ref="D46:O46" si="4">SUM(D23,D29,D36,D45)</f>
        <v>1288.0691154597503</v>
      </c>
      <c r="E46" s="171">
        <f t="shared" si="4"/>
        <v>1150.9209826674628</v>
      </c>
      <c r="F46" s="171">
        <f t="shared" si="4"/>
        <v>1390.3619458343446</v>
      </c>
      <c r="G46" s="171">
        <f t="shared" si="4"/>
        <v>1096.8332721339</v>
      </c>
      <c r="H46" s="171">
        <f t="shared" si="4"/>
        <v>762.04406784539833</v>
      </c>
      <c r="I46" s="171">
        <f t="shared" si="4"/>
        <v>918.86160783831133</v>
      </c>
      <c r="J46" s="171">
        <f t="shared" si="4"/>
        <v>994.79362800000001</v>
      </c>
      <c r="K46" s="171">
        <f t="shared" si="4"/>
        <v>1031.3295053482013</v>
      </c>
      <c r="L46" s="171">
        <f t="shared" si="4"/>
        <v>966.92009968643379</v>
      </c>
      <c r="M46" s="171">
        <f t="shared" si="4"/>
        <v>1116.839986</v>
      </c>
      <c r="N46" s="171">
        <f t="shared" si="4"/>
        <v>1239.9995737794279</v>
      </c>
      <c r="O46" s="172">
        <f t="shared" si="4"/>
        <v>1354.4987140087253</v>
      </c>
      <c r="P46" s="345">
        <f t="shared" si="0"/>
        <v>13311.472498601954</v>
      </c>
      <c r="Q46" s="173">
        <v>0.97588482419175049</v>
      </c>
    </row>
  </sheetData>
  <mergeCells count="16">
    <mergeCell ref="Q4:Q5"/>
    <mergeCell ref="C1:P1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94C9E-B34C-4FCA-91F4-652F61FE15DE}">
  <dimension ref="B1:U28"/>
  <sheetViews>
    <sheetView topLeftCell="B1" workbookViewId="0">
      <selection activeCell="C1" sqref="C1:Q1"/>
    </sheetView>
  </sheetViews>
  <sheetFormatPr defaultRowHeight="12.75"/>
  <cols>
    <col min="1" max="2" width="9.140625" style="103"/>
    <col min="3" max="3" width="32.7109375" style="103" bestFit="1" customWidth="1"/>
    <col min="4" max="4" width="20.140625" style="103" bestFit="1" customWidth="1"/>
    <col min="5" max="15" width="14.28515625" style="103" customWidth="1"/>
    <col min="16" max="17" width="15.7109375" style="103" customWidth="1"/>
    <col min="18" max="16384" width="9.140625" style="103"/>
  </cols>
  <sheetData>
    <row r="1" spans="2:21">
      <c r="C1" s="351" t="s">
        <v>115</v>
      </c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2:21" ht="16.5" thickBot="1">
      <c r="C2" s="175" t="s">
        <v>1</v>
      </c>
      <c r="D2" s="175"/>
      <c r="E2" s="175"/>
      <c r="F2" s="175"/>
      <c r="G2" s="175" t="s">
        <v>1</v>
      </c>
      <c r="H2" s="175"/>
      <c r="I2" s="175"/>
      <c r="J2" s="175"/>
      <c r="K2" s="175"/>
      <c r="L2" s="175"/>
      <c r="M2" s="175" t="s">
        <v>1</v>
      </c>
      <c r="N2" s="175"/>
      <c r="O2" s="175"/>
      <c r="P2" s="175" t="s">
        <v>1</v>
      </c>
    </row>
    <row r="3" spans="2:21" ht="15.75">
      <c r="C3" s="352" t="s">
        <v>116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3">
        <v>2025</v>
      </c>
      <c r="Q3" s="3" t="s">
        <v>188</v>
      </c>
    </row>
    <row r="4" spans="2:21" ht="15.75">
      <c r="C4" s="353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7"/>
      <c r="Q4" s="177"/>
    </row>
    <row r="5" spans="2:21" ht="16.5" thickBot="1">
      <c r="C5" s="354"/>
      <c r="D5" s="178" t="s">
        <v>14</v>
      </c>
      <c r="E5" s="179" t="s">
        <v>14</v>
      </c>
      <c r="F5" s="179" t="s">
        <v>14</v>
      </c>
      <c r="G5" s="179" t="s">
        <v>14</v>
      </c>
      <c r="H5" s="179" t="s">
        <v>14</v>
      </c>
      <c r="I5" s="179" t="s">
        <v>14</v>
      </c>
      <c r="J5" s="179" t="s">
        <v>14</v>
      </c>
      <c r="K5" s="179" t="s">
        <v>14</v>
      </c>
      <c r="L5" s="179" t="s">
        <v>14</v>
      </c>
      <c r="M5" s="179" t="s">
        <v>14</v>
      </c>
      <c r="N5" s="179" t="s">
        <v>14</v>
      </c>
      <c r="O5" s="179" t="s">
        <v>14</v>
      </c>
      <c r="P5" s="180" t="s">
        <v>14</v>
      </c>
      <c r="Q5" s="180" t="s">
        <v>15</v>
      </c>
    </row>
    <row r="6" spans="2:21" ht="24.75" customHeight="1" thickBot="1">
      <c r="B6" s="181"/>
      <c r="C6" s="182" t="s">
        <v>117</v>
      </c>
      <c r="D6" s="183">
        <v>1126.1435588537522</v>
      </c>
      <c r="E6" s="183">
        <v>1019.2516158088547</v>
      </c>
      <c r="F6" s="183">
        <v>964.02514485965764</v>
      </c>
      <c r="G6" s="183">
        <v>850.98094977026869</v>
      </c>
      <c r="H6" s="183">
        <v>781.03806493453499</v>
      </c>
      <c r="I6" s="183">
        <v>768.9645591484566</v>
      </c>
      <c r="J6" s="183">
        <v>827.84333500000002</v>
      </c>
      <c r="K6" s="183">
        <v>803.02436097563145</v>
      </c>
      <c r="L6" s="183">
        <v>757.68286181257531</v>
      </c>
      <c r="M6" s="183">
        <v>923.19622000000004</v>
      </c>
      <c r="N6" s="183">
        <v>1006.9259380636935</v>
      </c>
      <c r="O6" s="183">
        <v>1184.4889108769632</v>
      </c>
      <c r="P6" s="184">
        <v>11011.038907104386</v>
      </c>
      <c r="Q6" s="185">
        <v>0.99670587384251319</v>
      </c>
      <c r="S6" s="174"/>
    </row>
    <row r="7" spans="2:21" ht="24.75" customHeight="1">
      <c r="B7" s="181"/>
      <c r="C7" s="186" t="s">
        <v>118</v>
      </c>
      <c r="D7" s="187">
        <v>494.56063729739094</v>
      </c>
      <c r="E7" s="187">
        <v>442.57990807457469</v>
      </c>
      <c r="F7" s="187">
        <v>428.87529006185025</v>
      </c>
      <c r="G7" s="187">
        <v>383.24454078952522</v>
      </c>
      <c r="H7" s="187">
        <v>348.1190360025999</v>
      </c>
      <c r="I7" s="187">
        <v>336.17756362260019</v>
      </c>
      <c r="J7" s="187">
        <v>361.40808299999998</v>
      </c>
      <c r="K7" s="187">
        <v>357.21383005342523</v>
      </c>
      <c r="L7" s="187">
        <v>342.40832131467533</v>
      </c>
      <c r="M7" s="187">
        <v>422.475053</v>
      </c>
      <c r="N7" s="187">
        <v>447.517702983775</v>
      </c>
      <c r="O7" s="187">
        <v>529.26313380920021</v>
      </c>
      <c r="P7" s="188">
        <v>4893.843100009617</v>
      </c>
      <c r="Q7" s="189">
        <v>1.0317395068504545</v>
      </c>
    </row>
    <row r="8" spans="2:21" ht="24.75" customHeight="1">
      <c r="B8" s="181"/>
      <c r="C8" s="190" t="s">
        <v>119</v>
      </c>
      <c r="D8" s="191">
        <v>44.915070175999958</v>
      </c>
      <c r="E8" s="191">
        <v>44.396139337999998</v>
      </c>
      <c r="F8" s="191">
        <v>45.895143837999974</v>
      </c>
      <c r="G8" s="191">
        <v>39.696665973999984</v>
      </c>
      <c r="H8" s="191">
        <v>36.013664433999978</v>
      </c>
      <c r="I8" s="191">
        <v>40.378847017999988</v>
      </c>
      <c r="J8" s="191">
        <v>42.954414999999997</v>
      </c>
      <c r="K8" s="191">
        <v>39.365534071999988</v>
      </c>
      <c r="L8" s="191">
        <v>38.096776859999977</v>
      </c>
      <c r="M8" s="191">
        <v>31.15232</v>
      </c>
      <c r="N8" s="191">
        <v>42.871223705999959</v>
      </c>
      <c r="O8" s="191">
        <v>42.902408662000028</v>
      </c>
      <c r="P8" s="192">
        <v>488.63820907799982</v>
      </c>
      <c r="Q8" s="193">
        <v>0.96497588484510211</v>
      </c>
    </row>
    <row r="9" spans="2:21" ht="24.75" customHeight="1">
      <c r="B9" s="181"/>
      <c r="C9" s="194" t="s">
        <v>120</v>
      </c>
      <c r="D9" s="195">
        <v>9.4010336700000021</v>
      </c>
      <c r="E9" s="195">
        <v>8.5138551239999991</v>
      </c>
      <c r="F9" s="195">
        <v>7.4511021639999955</v>
      </c>
      <c r="G9" s="195">
        <v>7.3357433109999999</v>
      </c>
      <c r="H9" s="195">
        <v>6.4824688179999992</v>
      </c>
      <c r="I9" s="195">
        <v>6.1997328550000015</v>
      </c>
      <c r="J9" s="195">
        <v>6.8838330000000001</v>
      </c>
      <c r="K9" s="195">
        <v>5.2532682070000023</v>
      </c>
      <c r="L9" s="195">
        <v>4.1886031460000019</v>
      </c>
      <c r="M9" s="195">
        <v>5.4288569999999998</v>
      </c>
      <c r="N9" s="195">
        <v>5.6165476480000018</v>
      </c>
      <c r="O9" s="195">
        <v>6.1830897410000016</v>
      </c>
      <c r="P9" s="196">
        <v>78.938134684000019</v>
      </c>
      <c r="Q9" s="197">
        <v>0.86556136963195174</v>
      </c>
    </row>
    <row r="10" spans="2:21" ht="24.75" customHeight="1" thickBot="1">
      <c r="B10" s="181"/>
      <c r="C10" s="182" t="s">
        <v>69</v>
      </c>
      <c r="D10" s="183">
        <v>548.87674114339086</v>
      </c>
      <c r="E10" s="183">
        <v>495.48990253657473</v>
      </c>
      <c r="F10" s="183">
        <v>482.22153606385024</v>
      </c>
      <c r="G10" s="183">
        <v>430.27695007452519</v>
      </c>
      <c r="H10" s="183">
        <v>390.61516925459989</v>
      </c>
      <c r="I10" s="183">
        <v>382.75614349560021</v>
      </c>
      <c r="J10" s="183">
        <v>411.246331</v>
      </c>
      <c r="K10" s="183">
        <v>401.83263233242525</v>
      </c>
      <c r="L10" s="183">
        <v>384.6937013206753</v>
      </c>
      <c r="M10" s="183">
        <v>459.05623000000003</v>
      </c>
      <c r="N10" s="183">
        <v>496.00547433777501</v>
      </c>
      <c r="O10" s="183">
        <v>578.3486322122003</v>
      </c>
      <c r="P10" s="198">
        <v>5461.4194437716169</v>
      </c>
      <c r="Q10" s="199">
        <v>1.0225719721231519</v>
      </c>
      <c r="U10" s="174"/>
    </row>
    <row r="11" spans="2:21" ht="24.75" customHeight="1">
      <c r="B11" s="181"/>
      <c r="C11" s="194" t="s">
        <v>118</v>
      </c>
      <c r="D11" s="200">
        <v>426.85109617180001</v>
      </c>
      <c r="E11" s="200">
        <v>390.32109265880001</v>
      </c>
      <c r="F11" s="200">
        <v>352.80180549419987</v>
      </c>
      <c r="G11" s="200">
        <v>299.1313598939999</v>
      </c>
      <c r="H11" s="200">
        <v>276.32889201520015</v>
      </c>
      <c r="I11" s="200">
        <v>275.43097115980004</v>
      </c>
      <c r="J11" s="200">
        <v>297.36954400000002</v>
      </c>
      <c r="K11" s="200">
        <v>286.1478778421</v>
      </c>
      <c r="L11" s="200">
        <v>274.93422389600005</v>
      </c>
      <c r="M11" s="200">
        <v>339.52811200000002</v>
      </c>
      <c r="N11" s="200">
        <v>372.97245352479985</v>
      </c>
      <c r="O11" s="200">
        <v>446.9123838647003</v>
      </c>
      <c r="P11" s="201">
        <v>4038.7298125214002</v>
      </c>
      <c r="Q11" s="202">
        <v>0.99373646794844372</v>
      </c>
    </row>
    <row r="12" spans="2:21" ht="24.75" customHeight="1">
      <c r="B12" s="181"/>
      <c r="C12" s="194" t="s">
        <v>119</v>
      </c>
      <c r="D12" s="200">
        <v>0.23294699999999996</v>
      </c>
      <c r="E12" s="200">
        <v>0.17018099999999997</v>
      </c>
      <c r="F12" s="200">
        <v>0.78912899999999997</v>
      </c>
      <c r="G12" s="200">
        <v>8.4314999999999987E-2</v>
      </c>
      <c r="H12" s="200">
        <v>7.5074999999999989E-2</v>
      </c>
      <c r="I12" s="200">
        <v>9.4841999999999982E-2</v>
      </c>
      <c r="J12" s="200">
        <v>6.8243999999999999E-2</v>
      </c>
      <c r="K12" s="200">
        <v>6.4052999999999999E-2</v>
      </c>
      <c r="L12" s="200">
        <v>5.7155999999999992E-2</v>
      </c>
      <c r="M12" s="200">
        <v>7.0586999999999997E-2</v>
      </c>
      <c r="N12" s="200">
        <v>7.0619999999999988E-2</v>
      </c>
      <c r="O12" s="200">
        <v>7.3259999999999992E-2</v>
      </c>
      <c r="P12" s="203">
        <v>1.850409</v>
      </c>
      <c r="Q12" s="204">
        <v>9.5231819414668996E-3</v>
      </c>
    </row>
    <row r="13" spans="2:21" ht="24.75" customHeight="1">
      <c r="B13" s="181"/>
      <c r="C13" s="194" t="s">
        <v>120</v>
      </c>
      <c r="D13" s="200">
        <v>1.7370353999999999</v>
      </c>
      <c r="E13" s="200">
        <v>0.85137180000000001</v>
      </c>
      <c r="F13" s="200">
        <v>0.54562555000000013</v>
      </c>
      <c r="G13" s="200">
        <v>1.5106802999999998</v>
      </c>
      <c r="H13" s="200">
        <v>1.9446441000000001</v>
      </c>
      <c r="I13" s="200">
        <v>1.5685457999999999</v>
      </c>
      <c r="J13" s="200">
        <v>1.241649</v>
      </c>
      <c r="K13" s="200">
        <v>1.0653386</v>
      </c>
      <c r="L13" s="200">
        <v>0.67283989999999994</v>
      </c>
      <c r="M13" s="200">
        <v>0.71283399999999997</v>
      </c>
      <c r="N13" s="200">
        <v>2.0159218000000001</v>
      </c>
      <c r="O13" s="200">
        <v>1.4514636500000004</v>
      </c>
      <c r="P13" s="203">
        <v>15.3179499</v>
      </c>
      <c r="Q13" s="204">
        <v>0.94521803406335958</v>
      </c>
    </row>
    <row r="14" spans="2:21" ht="24.75" customHeight="1" thickBot="1">
      <c r="B14" s="181"/>
      <c r="C14" s="182" t="s">
        <v>73</v>
      </c>
      <c r="D14" s="183">
        <v>428.8210785718</v>
      </c>
      <c r="E14" s="183">
        <v>391.34264545880001</v>
      </c>
      <c r="F14" s="183">
        <v>354.13656004419988</v>
      </c>
      <c r="G14" s="183">
        <v>300.72635519399989</v>
      </c>
      <c r="H14" s="183">
        <v>278.34861111520019</v>
      </c>
      <c r="I14" s="183">
        <v>277.09435895980005</v>
      </c>
      <c r="J14" s="183">
        <v>298.67943700000001</v>
      </c>
      <c r="K14" s="183">
        <v>287.27726944210002</v>
      </c>
      <c r="L14" s="183">
        <v>275.664219796</v>
      </c>
      <c r="M14" s="183">
        <v>340.311533</v>
      </c>
      <c r="N14" s="183">
        <v>375.05899532479981</v>
      </c>
      <c r="O14" s="183">
        <v>448.4371075147003</v>
      </c>
      <c r="P14" s="184">
        <v>4055.8981714214001</v>
      </c>
      <c r="Q14" s="205">
        <v>0.94881525923660615</v>
      </c>
    </row>
    <row r="15" spans="2:21" ht="24.75" customHeight="1">
      <c r="B15" s="181"/>
      <c r="C15" s="194" t="s">
        <v>118</v>
      </c>
      <c r="D15" s="200">
        <v>146.2519031712813</v>
      </c>
      <c r="E15" s="200">
        <v>129.88458621540002</v>
      </c>
      <c r="F15" s="200">
        <v>122.26253756928755</v>
      </c>
      <c r="G15" s="200">
        <v>104.14554915154362</v>
      </c>
      <c r="H15" s="200">
        <v>90.934613988574938</v>
      </c>
      <c r="I15" s="200">
        <v>94.687695157256286</v>
      </c>
      <c r="J15" s="200">
        <v>108.831778</v>
      </c>
      <c r="K15" s="200">
        <v>106.96342684630618</v>
      </c>
      <c r="L15" s="200">
        <v>94.525296124699992</v>
      </c>
      <c r="M15" s="200">
        <v>118.69330600000001</v>
      </c>
      <c r="N15" s="200">
        <v>131.58769667951873</v>
      </c>
      <c r="O15" s="200">
        <v>154.89832425526254</v>
      </c>
      <c r="P15" s="203">
        <v>1403.6667131591312</v>
      </c>
      <c r="Q15" s="204">
        <v>1.0134573762446517</v>
      </c>
    </row>
    <row r="16" spans="2:21" ht="24.75" customHeight="1">
      <c r="B16" s="181"/>
      <c r="C16" s="194" t="s">
        <v>119</v>
      </c>
      <c r="D16" s="200">
        <v>1.1316223672800025</v>
      </c>
      <c r="E16" s="200">
        <v>1.3924367980800039</v>
      </c>
      <c r="F16" s="200">
        <v>1.6530363823199579</v>
      </c>
      <c r="G16" s="200">
        <v>1.4962527501999936</v>
      </c>
      <c r="H16" s="200">
        <v>1.5025653761599764</v>
      </c>
      <c r="I16" s="200">
        <v>1.6102010357999903</v>
      </c>
      <c r="J16" s="200">
        <v>2.0847540000000002</v>
      </c>
      <c r="K16" s="200">
        <v>2.0042138547999815</v>
      </c>
      <c r="L16" s="200">
        <v>1.2434904711999497</v>
      </c>
      <c r="M16" s="200">
        <v>1.665808</v>
      </c>
      <c r="N16" s="200">
        <v>1.7747594216000178</v>
      </c>
      <c r="O16" s="200">
        <v>1.8033595947999861</v>
      </c>
      <c r="P16" s="203">
        <v>19.362500052239866</v>
      </c>
      <c r="Q16" s="204">
        <v>1.262119185586779</v>
      </c>
    </row>
    <row r="17" spans="2:17" ht="24.75" customHeight="1">
      <c r="B17" s="181"/>
      <c r="C17" s="194" t="s">
        <v>120</v>
      </c>
      <c r="D17" s="200">
        <v>0.81469709999999995</v>
      </c>
      <c r="E17" s="200">
        <v>0.90782729999999989</v>
      </c>
      <c r="F17" s="200">
        <v>1.0624173000000001</v>
      </c>
      <c r="G17" s="200">
        <v>0.86084309999999997</v>
      </c>
      <c r="H17" s="200">
        <v>0.85860870000000011</v>
      </c>
      <c r="I17" s="200">
        <v>1.1244885</v>
      </c>
      <c r="J17" s="200">
        <v>1.299587</v>
      </c>
      <c r="K17" s="200">
        <v>1.3039139999999998</v>
      </c>
      <c r="L17" s="200">
        <v>1.2110145999999999</v>
      </c>
      <c r="M17" s="200">
        <v>0.97092299999999998</v>
      </c>
      <c r="N17" s="200">
        <v>0.84017729999999979</v>
      </c>
      <c r="O17" s="200">
        <v>0.63642480000000001</v>
      </c>
      <c r="P17" s="203">
        <v>11.890922699999999</v>
      </c>
      <c r="Q17" s="204">
        <v>1.3236605522301859</v>
      </c>
    </row>
    <row r="18" spans="2:17" ht="24.75" customHeight="1">
      <c r="B18" s="181"/>
      <c r="C18" s="194" t="s">
        <v>121</v>
      </c>
      <c r="D18" s="200">
        <v>0</v>
      </c>
      <c r="E18" s="200">
        <v>0</v>
      </c>
      <c r="F18" s="200">
        <v>2.4656310000000001</v>
      </c>
      <c r="G18" s="200">
        <v>12.558357000000001</v>
      </c>
      <c r="H18" s="200">
        <v>15.62757</v>
      </c>
      <c r="I18" s="200">
        <v>11.391470999999999</v>
      </c>
      <c r="J18" s="200">
        <v>4.6163879999999997</v>
      </c>
      <c r="K18" s="200">
        <v>3.3033839999999999</v>
      </c>
      <c r="L18" s="200">
        <v>7.3499999999999987E-4</v>
      </c>
      <c r="M18" s="200">
        <v>1.0360560000000001</v>
      </c>
      <c r="N18" s="200">
        <v>1.321971</v>
      </c>
      <c r="O18" s="200">
        <v>0</v>
      </c>
      <c r="P18" s="203">
        <v>52.321562999999998</v>
      </c>
      <c r="Q18" s="204">
        <v>3.8312719992249815</v>
      </c>
    </row>
    <row r="19" spans="2:17" ht="24.75" customHeight="1" thickBot="1">
      <c r="B19" s="181"/>
      <c r="C19" s="182" t="s">
        <v>81</v>
      </c>
      <c r="D19" s="183">
        <v>148.1982226385613</v>
      </c>
      <c r="E19" s="183">
        <v>132.18485031348001</v>
      </c>
      <c r="F19" s="183">
        <v>127.44362225160749</v>
      </c>
      <c r="G19" s="183">
        <v>119.0610020017436</v>
      </c>
      <c r="H19" s="183">
        <v>108.92335806473493</v>
      </c>
      <c r="I19" s="183">
        <v>108.81385569305628</v>
      </c>
      <c r="J19" s="183">
        <v>116.83250700000001</v>
      </c>
      <c r="K19" s="183">
        <v>113.57493870110616</v>
      </c>
      <c r="L19" s="183">
        <v>96.98053619589993</v>
      </c>
      <c r="M19" s="183">
        <v>122.36609300000001</v>
      </c>
      <c r="N19" s="183">
        <v>135.52460440111875</v>
      </c>
      <c r="O19" s="183">
        <v>157.33810865006254</v>
      </c>
      <c r="P19" s="184">
        <v>1487.2416989113713</v>
      </c>
      <c r="Q19" s="205">
        <v>1.0451386876332869</v>
      </c>
    </row>
    <row r="20" spans="2:17" ht="24.75" customHeight="1">
      <c r="B20" s="181"/>
      <c r="C20" s="194" t="s">
        <v>118</v>
      </c>
      <c r="D20" s="200">
        <v>0</v>
      </c>
      <c r="E20" s="200">
        <v>0</v>
      </c>
      <c r="F20" s="200">
        <v>0</v>
      </c>
      <c r="G20" s="200">
        <v>0</v>
      </c>
      <c r="H20" s="200">
        <v>0</v>
      </c>
      <c r="I20" s="200">
        <v>0</v>
      </c>
      <c r="J20" s="200">
        <v>0</v>
      </c>
      <c r="K20" s="200">
        <v>0</v>
      </c>
      <c r="L20" s="200">
        <v>0</v>
      </c>
      <c r="M20" s="200">
        <v>0</v>
      </c>
      <c r="N20" s="200">
        <v>0</v>
      </c>
      <c r="O20" s="200">
        <v>0</v>
      </c>
      <c r="P20" s="203">
        <v>0</v>
      </c>
      <c r="Q20" s="204"/>
    </row>
    <row r="21" spans="2:17" ht="24.75" customHeight="1">
      <c r="B21" s="181"/>
      <c r="C21" s="194" t="s">
        <v>119</v>
      </c>
      <c r="D21" s="200">
        <v>0</v>
      </c>
      <c r="E21" s="200">
        <v>0</v>
      </c>
      <c r="F21" s="200">
        <v>0</v>
      </c>
      <c r="G21" s="200">
        <v>0</v>
      </c>
      <c r="H21" s="200">
        <v>0</v>
      </c>
      <c r="I21" s="200">
        <v>0</v>
      </c>
      <c r="J21" s="200">
        <v>0</v>
      </c>
      <c r="K21" s="200">
        <v>0</v>
      </c>
      <c r="L21" s="200">
        <v>0</v>
      </c>
      <c r="M21" s="200">
        <v>0</v>
      </c>
      <c r="N21" s="200">
        <v>0</v>
      </c>
      <c r="O21" s="200">
        <v>0</v>
      </c>
      <c r="P21" s="203">
        <v>0</v>
      </c>
      <c r="Q21" s="204"/>
    </row>
    <row r="22" spans="2:17" ht="24.75" customHeight="1">
      <c r="B22" s="181"/>
      <c r="C22" s="194" t="s">
        <v>120</v>
      </c>
      <c r="D22" s="200">
        <v>0.1233375</v>
      </c>
      <c r="E22" s="206">
        <v>8.7648000000000004E-2</v>
      </c>
      <c r="F22" s="206">
        <v>7.0751999999999995E-2</v>
      </c>
      <c r="G22" s="200">
        <v>0.67602300000000004</v>
      </c>
      <c r="H22" s="200">
        <v>2.9420860000000002</v>
      </c>
      <c r="I22" s="200">
        <v>9.1377E-2</v>
      </c>
      <c r="J22" s="200">
        <v>0.90839400000000003</v>
      </c>
      <c r="K22" s="200">
        <v>9.10305E-2</v>
      </c>
      <c r="L22" s="200">
        <v>7.6609499999999997E-2</v>
      </c>
      <c r="M22" s="200">
        <v>1.2534240000000001</v>
      </c>
      <c r="N22" s="200">
        <v>7.5140999999999999E-2</v>
      </c>
      <c r="O22" s="200">
        <v>8.3770499999999998E-2</v>
      </c>
      <c r="P22" s="203">
        <v>6.4795930000000004</v>
      </c>
      <c r="Q22" s="204">
        <v>0.74235620098265265</v>
      </c>
    </row>
    <row r="23" spans="2:17" ht="24.75" customHeight="1" thickBot="1">
      <c r="B23" s="181"/>
      <c r="C23" s="182" t="s">
        <v>122</v>
      </c>
      <c r="D23" s="183">
        <v>0.1233375</v>
      </c>
      <c r="E23" s="183">
        <v>8.7648000000000004E-2</v>
      </c>
      <c r="F23" s="183">
        <v>7.0751999999999995E-2</v>
      </c>
      <c r="G23" s="183">
        <v>0.67602300000000004</v>
      </c>
      <c r="H23" s="183">
        <v>2.9420860000000002</v>
      </c>
      <c r="I23" s="183">
        <v>9.1377E-2</v>
      </c>
      <c r="J23" s="183">
        <v>0.90839400000000003</v>
      </c>
      <c r="K23" s="183">
        <v>9.10305E-2</v>
      </c>
      <c r="L23" s="183">
        <v>7.6609499999999997E-2</v>
      </c>
      <c r="M23" s="183">
        <v>1.2534240000000001</v>
      </c>
      <c r="N23" s="183">
        <v>7.5140999999999999E-2</v>
      </c>
      <c r="O23" s="183">
        <v>8.3770499999999998E-2</v>
      </c>
      <c r="P23" s="183">
        <v>6.4795930000000004</v>
      </c>
      <c r="Q23" s="205">
        <v>0.74235620098265265</v>
      </c>
    </row>
    <row r="24" spans="2:17" ht="24.75" customHeight="1">
      <c r="B24" s="181"/>
      <c r="C24" s="194" t="s">
        <v>118</v>
      </c>
      <c r="D24" s="200">
        <v>0</v>
      </c>
      <c r="E24" s="200">
        <v>0</v>
      </c>
      <c r="F24" s="200">
        <v>0</v>
      </c>
      <c r="G24" s="200">
        <v>0</v>
      </c>
      <c r="H24" s="200">
        <v>0</v>
      </c>
      <c r="I24" s="200">
        <v>0</v>
      </c>
      <c r="J24" s="200">
        <v>0</v>
      </c>
      <c r="K24" s="200">
        <v>0</v>
      </c>
      <c r="L24" s="200">
        <v>0</v>
      </c>
      <c r="M24" s="200">
        <v>0</v>
      </c>
      <c r="N24" s="200">
        <v>0</v>
      </c>
      <c r="O24" s="200">
        <v>0</v>
      </c>
      <c r="P24" s="203">
        <v>0</v>
      </c>
      <c r="Q24" s="204"/>
    </row>
    <row r="25" spans="2:17" ht="24.75" customHeight="1">
      <c r="B25" s="181"/>
      <c r="C25" s="194" t="s">
        <v>119</v>
      </c>
      <c r="D25" s="200">
        <v>0</v>
      </c>
      <c r="E25" s="200">
        <v>0</v>
      </c>
      <c r="F25" s="200">
        <v>0</v>
      </c>
      <c r="G25" s="200">
        <v>0</v>
      </c>
      <c r="H25" s="200">
        <v>0</v>
      </c>
      <c r="I25" s="200">
        <v>0</v>
      </c>
      <c r="J25" s="200">
        <v>0</v>
      </c>
      <c r="K25" s="200">
        <v>0</v>
      </c>
      <c r="L25" s="200">
        <v>0</v>
      </c>
      <c r="M25" s="200">
        <v>0</v>
      </c>
      <c r="N25" s="200">
        <v>0</v>
      </c>
      <c r="O25" s="200">
        <v>0</v>
      </c>
      <c r="P25" s="203">
        <v>0</v>
      </c>
      <c r="Q25" s="204"/>
    </row>
    <row r="26" spans="2:17" ht="24.75" customHeight="1">
      <c r="B26" s="181"/>
      <c r="C26" s="194" t="s">
        <v>120</v>
      </c>
      <c r="D26" s="200">
        <v>0.124179</v>
      </c>
      <c r="E26" s="200">
        <v>0.14656949999999999</v>
      </c>
      <c r="F26" s="200">
        <v>0.15267449999999999</v>
      </c>
      <c r="G26" s="200">
        <v>0.24061949999999999</v>
      </c>
      <c r="H26" s="200">
        <v>0.20884050000000001</v>
      </c>
      <c r="I26" s="200">
        <v>0.20882400000000001</v>
      </c>
      <c r="J26" s="200">
        <v>0.17666599999999999</v>
      </c>
      <c r="K26" s="200">
        <v>0.24848999999999999</v>
      </c>
      <c r="L26" s="200">
        <v>0.26779500000000001</v>
      </c>
      <c r="M26" s="200">
        <v>0.20893999999999999</v>
      </c>
      <c r="N26" s="200">
        <v>0.26172299999999998</v>
      </c>
      <c r="O26" s="200">
        <v>0.28129199999999999</v>
      </c>
      <c r="P26" s="203">
        <v>2.5266130000000002</v>
      </c>
      <c r="Q26" s="204">
        <v>5.4350841416220845</v>
      </c>
    </row>
    <row r="27" spans="2:17" ht="24.75" customHeight="1" thickBot="1">
      <c r="B27" s="181"/>
      <c r="C27" s="182" t="s">
        <v>79</v>
      </c>
      <c r="D27" s="183">
        <v>0.124179</v>
      </c>
      <c r="E27" s="183">
        <v>0.14656949999999999</v>
      </c>
      <c r="F27" s="183">
        <v>0.15267449999999999</v>
      </c>
      <c r="G27" s="183">
        <v>0.24061949999999999</v>
      </c>
      <c r="H27" s="183">
        <v>0.20884050000000001</v>
      </c>
      <c r="I27" s="183">
        <v>0.20882400000000001</v>
      </c>
      <c r="J27" s="183">
        <v>0.17666599999999999</v>
      </c>
      <c r="K27" s="183">
        <v>0.24848999999999999</v>
      </c>
      <c r="L27" s="183">
        <v>0.26779500000000001</v>
      </c>
      <c r="M27" s="183">
        <v>0.20893999999999999</v>
      </c>
      <c r="N27" s="183">
        <v>0.26172299999999998</v>
      </c>
      <c r="O27" s="183">
        <v>0.28129199999999999</v>
      </c>
      <c r="P27" s="183">
        <v>2.5266130000000002</v>
      </c>
      <c r="Q27" s="205">
        <v>5.4350841416220845</v>
      </c>
    </row>
    <row r="28" spans="2:17"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207"/>
    </row>
  </sheetData>
  <mergeCells count="2">
    <mergeCell ref="C1:Q1"/>
    <mergeCell ref="C3:C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D2560-7DE1-4188-BF83-DD17F392C906}">
  <dimension ref="A1:R22"/>
  <sheetViews>
    <sheetView topLeftCell="A9" zoomScale="75" zoomScaleNormal="75" zoomScaleSheetLayoutView="50" workbookViewId="0">
      <selection activeCell="R14" sqref="R14"/>
    </sheetView>
  </sheetViews>
  <sheetFormatPr defaultColWidth="12.7109375" defaultRowHeight="15.75"/>
  <cols>
    <col min="1" max="1" width="3.85546875" style="208" customWidth="1"/>
    <col min="2" max="2" width="5.5703125" style="209" customWidth="1"/>
    <col min="3" max="3" width="28.140625" style="208" customWidth="1"/>
    <col min="4" max="16" width="14" style="208" customWidth="1"/>
    <col min="17" max="16384" width="12.7109375" style="208"/>
  </cols>
  <sheetData>
    <row r="1" spans="1:18" ht="13.5" customHeight="1">
      <c r="C1" s="208" t="s">
        <v>1</v>
      </c>
      <c r="D1" s="208" t="s">
        <v>1</v>
      </c>
      <c r="E1" s="210" t="s">
        <v>1</v>
      </c>
      <c r="F1" s="210"/>
      <c r="G1" s="210"/>
      <c r="H1" s="208" t="s">
        <v>1</v>
      </c>
      <c r="P1" s="208" t="s">
        <v>1</v>
      </c>
    </row>
    <row r="2" spans="1:18" ht="18.75">
      <c r="B2" s="377" t="s">
        <v>123</v>
      </c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</row>
    <row r="3" spans="1:18" ht="25.5" customHeight="1" thickBot="1">
      <c r="B3" s="211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</row>
    <row r="4" spans="1:18" ht="24.75" customHeight="1">
      <c r="A4" s="213"/>
      <c r="B4" s="378" t="s">
        <v>124</v>
      </c>
      <c r="C4" s="379"/>
      <c r="D4" s="214" t="s">
        <v>2</v>
      </c>
      <c r="E4" s="215" t="s">
        <v>3</v>
      </c>
      <c r="F4" s="215" t="s">
        <v>4</v>
      </c>
      <c r="G4" s="215" t="s">
        <v>5</v>
      </c>
      <c r="H4" s="215" t="s">
        <v>6</v>
      </c>
      <c r="I4" s="214" t="s">
        <v>7</v>
      </c>
      <c r="J4" s="214" t="s">
        <v>8</v>
      </c>
      <c r="K4" s="214" t="s">
        <v>9</v>
      </c>
      <c r="L4" s="214" t="s">
        <v>10</v>
      </c>
      <c r="M4" s="214" t="s">
        <v>11</v>
      </c>
      <c r="N4" s="216" t="s">
        <v>12</v>
      </c>
      <c r="O4" s="214" t="s">
        <v>13</v>
      </c>
      <c r="P4" s="217">
        <v>2025</v>
      </c>
    </row>
    <row r="5" spans="1:18" ht="24.75" customHeight="1" thickBot="1">
      <c r="A5" s="213"/>
      <c r="B5" s="380"/>
      <c r="C5" s="381"/>
      <c r="D5" s="218" t="s">
        <v>14</v>
      </c>
      <c r="E5" s="218" t="s">
        <v>14</v>
      </c>
      <c r="F5" s="218" t="s">
        <v>14</v>
      </c>
      <c r="G5" s="218" t="s">
        <v>14</v>
      </c>
      <c r="H5" s="218" t="s">
        <v>14</v>
      </c>
      <c r="I5" s="218" t="s">
        <v>14</v>
      </c>
      <c r="J5" s="218" t="s">
        <v>14</v>
      </c>
      <c r="K5" s="218" t="s">
        <v>14</v>
      </c>
      <c r="L5" s="218" t="s">
        <v>14</v>
      </c>
      <c r="M5" s="218" t="s">
        <v>14</v>
      </c>
      <c r="N5" s="218" t="s">
        <v>14</v>
      </c>
      <c r="O5" s="218" t="s">
        <v>14</v>
      </c>
      <c r="P5" s="219" t="s">
        <v>14</v>
      </c>
    </row>
    <row r="6" spans="1:18" ht="24.75" customHeight="1">
      <c r="A6" s="213"/>
      <c r="B6" s="220"/>
      <c r="C6" s="221" t="s">
        <v>125</v>
      </c>
      <c r="D6" s="222">
        <v>347.33800000000002</v>
      </c>
      <c r="E6" s="223">
        <v>285.81900000000002</v>
      </c>
      <c r="F6" s="223">
        <v>219.07</v>
      </c>
      <c r="G6" s="223">
        <v>251.92</v>
      </c>
      <c r="H6" s="223">
        <v>324.30700000000002</v>
      </c>
      <c r="I6" s="223">
        <v>236.3</v>
      </c>
      <c r="J6" s="223">
        <v>254.18299999999999</v>
      </c>
      <c r="K6" s="223">
        <v>265.33100000000002</v>
      </c>
      <c r="L6" s="223">
        <v>257.62299999999999</v>
      </c>
      <c r="M6" s="223">
        <v>292.327</v>
      </c>
      <c r="N6" s="223">
        <v>234.12100000000001</v>
      </c>
      <c r="O6" s="223">
        <v>264.79000000000002</v>
      </c>
      <c r="P6" s="224">
        <v>3233.1289999999999</v>
      </c>
    </row>
    <row r="7" spans="1:18" ht="24.75" customHeight="1">
      <c r="A7" s="213" t="s">
        <v>1</v>
      </c>
      <c r="B7" s="225"/>
      <c r="C7" s="226" t="s">
        <v>126</v>
      </c>
      <c r="D7" s="227">
        <v>79.781999999999996</v>
      </c>
      <c r="E7" s="228">
        <v>116.489</v>
      </c>
      <c r="F7" s="228">
        <v>52.002000000000002</v>
      </c>
      <c r="G7" s="228">
        <v>104.788</v>
      </c>
      <c r="H7" s="228">
        <v>168.66800000000001</v>
      </c>
      <c r="I7" s="228">
        <v>212.54900000000001</v>
      </c>
      <c r="J7" s="228">
        <v>190.56299999999999</v>
      </c>
      <c r="K7" s="228">
        <v>166.88</v>
      </c>
      <c r="L7" s="228">
        <v>147.077</v>
      </c>
      <c r="M7" s="228">
        <v>133.36799999999999</v>
      </c>
      <c r="N7" s="228">
        <v>97.388000000000005</v>
      </c>
      <c r="O7" s="228">
        <v>108.64400000000001</v>
      </c>
      <c r="P7" s="229">
        <v>1578.1980000000001</v>
      </c>
    </row>
    <row r="8" spans="1:18" ht="24.75" customHeight="1">
      <c r="A8" s="213"/>
      <c r="B8" s="230"/>
      <c r="C8" s="226" t="s">
        <v>127</v>
      </c>
      <c r="D8" s="227">
        <v>61.965000000000003</v>
      </c>
      <c r="E8" s="228">
        <v>65.715999999999994</v>
      </c>
      <c r="F8" s="228">
        <v>60.722999999999999</v>
      </c>
      <c r="G8" s="228">
        <v>44.094999999999999</v>
      </c>
      <c r="H8" s="228">
        <v>57.023000000000003</v>
      </c>
      <c r="I8" s="228">
        <v>30.032</v>
      </c>
      <c r="J8" s="228">
        <v>26.564</v>
      </c>
      <c r="K8" s="228">
        <v>19.632000000000001</v>
      </c>
      <c r="L8" s="228">
        <v>33.235999999999997</v>
      </c>
      <c r="M8" s="228">
        <v>54.457000000000001</v>
      </c>
      <c r="N8" s="228">
        <v>102.645</v>
      </c>
      <c r="O8" s="228">
        <v>80.319000000000003</v>
      </c>
      <c r="P8" s="229">
        <v>636.40700000000004</v>
      </c>
    </row>
    <row r="9" spans="1:18" ht="24.75" customHeight="1" thickBot="1">
      <c r="A9" s="213"/>
      <c r="B9" s="231" t="s">
        <v>17</v>
      </c>
      <c r="C9" s="232" t="s">
        <v>128</v>
      </c>
      <c r="D9" s="233">
        <v>489.08499999999998</v>
      </c>
      <c r="E9" s="234">
        <v>468.024</v>
      </c>
      <c r="F9" s="234">
        <v>331.79500000000002</v>
      </c>
      <c r="G9" s="234">
        <v>400.803</v>
      </c>
      <c r="H9" s="234">
        <v>549.99800000000005</v>
      </c>
      <c r="I9" s="234">
        <v>478.88099999999997</v>
      </c>
      <c r="J9" s="233">
        <v>471.31</v>
      </c>
      <c r="K9" s="233">
        <v>451.84300000000002</v>
      </c>
      <c r="L9" s="233">
        <v>437.93599999999998</v>
      </c>
      <c r="M9" s="233">
        <v>480.15199999999999</v>
      </c>
      <c r="N9" s="233">
        <v>434.154</v>
      </c>
      <c r="O9" s="233">
        <v>453.75299999999999</v>
      </c>
      <c r="P9" s="235">
        <v>5447.7340000000004</v>
      </c>
    </row>
    <row r="10" spans="1:18" ht="24.75" customHeight="1">
      <c r="A10" s="213"/>
      <c r="B10" s="220"/>
      <c r="C10" s="221" t="s">
        <v>129</v>
      </c>
      <c r="D10" s="222">
        <v>143.41800000000001</v>
      </c>
      <c r="E10" s="223">
        <v>171.541</v>
      </c>
      <c r="F10" s="223">
        <v>238.65199999999999</v>
      </c>
      <c r="G10" s="223">
        <v>132.833</v>
      </c>
      <c r="H10" s="223">
        <v>150.363</v>
      </c>
      <c r="I10" s="223">
        <v>212.0085</v>
      </c>
      <c r="J10" s="223">
        <v>173.77099999999999</v>
      </c>
      <c r="K10" s="223">
        <v>127.82</v>
      </c>
      <c r="L10" s="223">
        <v>188.446</v>
      </c>
      <c r="M10" s="223">
        <v>158.47800000000001</v>
      </c>
      <c r="N10" s="223">
        <v>161.9</v>
      </c>
      <c r="O10" s="223">
        <v>142.077</v>
      </c>
      <c r="P10" s="224">
        <v>2001.3074999999999</v>
      </c>
    </row>
    <row r="11" spans="1:18" ht="24.75" customHeight="1">
      <c r="A11" s="213"/>
      <c r="B11" s="225"/>
      <c r="C11" s="226" t="s">
        <v>130</v>
      </c>
      <c r="D11" s="227">
        <v>318.11799999999999</v>
      </c>
      <c r="E11" s="228">
        <v>271.40800000000002</v>
      </c>
      <c r="F11" s="228">
        <v>357.22699999999998</v>
      </c>
      <c r="G11" s="228">
        <v>333.12900000000002</v>
      </c>
      <c r="H11" s="228">
        <v>209.387</v>
      </c>
      <c r="I11" s="228">
        <v>209.10499999999999</v>
      </c>
      <c r="J11" s="228">
        <v>235.85300000000001</v>
      </c>
      <c r="K11" s="228">
        <v>305.904</v>
      </c>
      <c r="L11" s="228">
        <v>286.92899999999997</v>
      </c>
      <c r="M11" s="228">
        <v>315.53800000000001</v>
      </c>
      <c r="N11" s="228">
        <v>344.702</v>
      </c>
      <c r="O11" s="228">
        <v>351.01499999999999</v>
      </c>
      <c r="P11" s="229">
        <v>3538.3150000000001</v>
      </c>
    </row>
    <row r="12" spans="1:18" ht="24.75" customHeight="1">
      <c r="A12" s="213"/>
      <c r="B12" s="230"/>
      <c r="C12" s="226" t="s">
        <v>131</v>
      </c>
      <c r="D12" s="227">
        <v>187.39400000000001</v>
      </c>
      <c r="E12" s="228">
        <v>146.148</v>
      </c>
      <c r="F12" s="228">
        <v>170.31100000000001</v>
      </c>
      <c r="G12" s="228">
        <v>200.46</v>
      </c>
      <c r="H12" s="228">
        <v>177.131</v>
      </c>
      <c r="I12" s="228">
        <v>207.46799999999999</v>
      </c>
      <c r="J12" s="228">
        <v>230.84200000000001</v>
      </c>
      <c r="K12" s="228">
        <v>251.28</v>
      </c>
      <c r="L12" s="228">
        <v>172.93299999999999</v>
      </c>
      <c r="M12" s="228">
        <v>199.90299999999999</v>
      </c>
      <c r="N12" s="228">
        <v>158.93600000000001</v>
      </c>
      <c r="O12" s="228">
        <v>132.92599999999999</v>
      </c>
      <c r="P12" s="229">
        <v>2235.732</v>
      </c>
    </row>
    <row r="13" spans="1:18" ht="24.75" customHeight="1" thickBot="1">
      <c r="A13" s="213"/>
      <c r="B13" s="236" t="s">
        <v>19</v>
      </c>
      <c r="C13" s="237" t="s">
        <v>132</v>
      </c>
      <c r="D13" s="238">
        <v>648.92999999999995</v>
      </c>
      <c r="E13" s="239">
        <v>589.09699999999998</v>
      </c>
      <c r="F13" s="239">
        <v>766.19</v>
      </c>
      <c r="G13" s="239">
        <v>666.42200000000003</v>
      </c>
      <c r="H13" s="239">
        <v>536.88099999999997</v>
      </c>
      <c r="I13" s="239">
        <v>628.58150000000001</v>
      </c>
      <c r="J13" s="238">
        <v>640.46600000000001</v>
      </c>
      <c r="K13" s="238">
        <v>685.00400000000002</v>
      </c>
      <c r="L13" s="238">
        <v>648.30799999999999</v>
      </c>
      <c r="M13" s="238">
        <v>673.91899999999998</v>
      </c>
      <c r="N13" s="238">
        <v>665.53800000000001</v>
      </c>
      <c r="O13" s="238">
        <v>626.01800000000003</v>
      </c>
      <c r="P13" s="240">
        <v>7775.3545000000004</v>
      </c>
    </row>
    <row r="14" spans="1:18" ht="24.75" customHeight="1" thickBot="1">
      <c r="A14" s="213"/>
      <c r="B14" s="241" t="s">
        <v>21</v>
      </c>
      <c r="C14" s="242" t="s">
        <v>133</v>
      </c>
      <c r="D14" s="243">
        <f t="shared" ref="D14:P14" si="0">-(D9-D13)</f>
        <v>159.84499999999997</v>
      </c>
      <c r="E14" s="243">
        <f t="shared" si="0"/>
        <v>121.07299999999998</v>
      </c>
      <c r="F14" s="243">
        <f t="shared" si="0"/>
        <v>434.39500000000004</v>
      </c>
      <c r="G14" s="243">
        <f t="shared" si="0"/>
        <v>265.61900000000003</v>
      </c>
      <c r="H14" s="243">
        <f t="shared" si="0"/>
        <v>-13.117000000000075</v>
      </c>
      <c r="I14" s="243">
        <f t="shared" si="0"/>
        <v>149.70050000000003</v>
      </c>
      <c r="J14" s="243">
        <f t="shared" si="0"/>
        <v>169.15600000000001</v>
      </c>
      <c r="K14" s="243">
        <f t="shared" si="0"/>
        <v>233.161</v>
      </c>
      <c r="L14" s="243">
        <f t="shared" si="0"/>
        <v>210.37200000000001</v>
      </c>
      <c r="M14" s="243">
        <f t="shared" si="0"/>
        <v>193.767</v>
      </c>
      <c r="N14" s="243">
        <f t="shared" si="0"/>
        <v>231.38400000000001</v>
      </c>
      <c r="O14" s="243">
        <f t="shared" si="0"/>
        <v>172.26500000000004</v>
      </c>
      <c r="P14" s="244">
        <f t="shared" si="0"/>
        <v>2327.6205</v>
      </c>
      <c r="R14" s="349"/>
    </row>
    <row r="15" spans="1:18" ht="15" customHeight="1" thickBot="1">
      <c r="B15" s="376"/>
      <c r="C15" s="376"/>
      <c r="D15" s="245" t="s">
        <v>1</v>
      </c>
      <c r="E15" s="245" t="s">
        <v>1</v>
      </c>
      <c r="F15" s="245" t="s">
        <v>1</v>
      </c>
      <c r="G15" s="245" t="s">
        <v>1</v>
      </c>
      <c r="H15" s="245" t="s">
        <v>1</v>
      </c>
      <c r="I15" s="245" t="s">
        <v>1</v>
      </c>
      <c r="J15" s="245"/>
      <c r="K15" s="245"/>
      <c r="L15" s="245"/>
      <c r="M15" s="245"/>
      <c r="N15" s="245"/>
      <c r="O15" s="245"/>
      <c r="P15" s="245" t="s">
        <v>1</v>
      </c>
    </row>
    <row r="16" spans="1:18" ht="24.75" customHeight="1" thickBot="1">
      <c r="A16" s="213"/>
      <c r="B16" s="246"/>
      <c r="C16" s="247" t="s">
        <v>134</v>
      </c>
      <c r="D16" s="248">
        <f t="shared" ref="D16:P18" si="1">-(D6-D10)</f>
        <v>-203.92000000000002</v>
      </c>
      <c r="E16" s="248">
        <f t="shared" si="1"/>
        <v>-114.27800000000002</v>
      </c>
      <c r="F16" s="248">
        <f t="shared" si="1"/>
        <v>19.581999999999994</v>
      </c>
      <c r="G16" s="248">
        <f t="shared" si="1"/>
        <v>-119.08699999999999</v>
      </c>
      <c r="H16" s="248">
        <f t="shared" si="1"/>
        <v>-173.94400000000002</v>
      </c>
      <c r="I16" s="248">
        <f t="shared" si="1"/>
        <v>-24.291500000000013</v>
      </c>
      <c r="J16" s="248">
        <f t="shared" si="1"/>
        <v>-80.412000000000006</v>
      </c>
      <c r="K16" s="248">
        <f t="shared" si="1"/>
        <v>-137.51100000000002</v>
      </c>
      <c r="L16" s="248">
        <f t="shared" si="1"/>
        <v>-69.176999999999992</v>
      </c>
      <c r="M16" s="248">
        <f t="shared" si="1"/>
        <v>-133.84899999999999</v>
      </c>
      <c r="N16" s="248">
        <f t="shared" si="1"/>
        <v>-72.221000000000004</v>
      </c>
      <c r="O16" s="248">
        <f t="shared" si="1"/>
        <v>-122.71300000000002</v>
      </c>
      <c r="P16" s="249">
        <f t="shared" si="1"/>
        <v>-1231.8215</v>
      </c>
    </row>
    <row r="17" spans="1:16" ht="24.75" customHeight="1" thickBot="1">
      <c r="A17" s="213"/>
      <c r="B17" s="246"/>
      <c r="C17" s="247" t="s">
        <v>135</v>
      </c>
      <c r="D17" s="250">
        <f t="shared" si="1"/>
        <v>238.33600000000001</v>
      </c>
      <c r="E17" s="250">
        <f t="shared" si="1"/>
        <v>154.91900000000001</v>
      </c>
      <c r="F17" s="250">
        <f t="shared" si="1"/>
        <v>305.22499999999997</v>
      </c>
      <c r="G17" s="250">
        <f t="shared" si="1"/>
        <v>228.34100000000001</v>
      </c>
      <c r="H17" s="250">
        <f t="shared" si="1"/>
        <v>40.718999999999994</v>
      </c>
      <c r="I17" s="250">
        <f t="shared" si="1"/>
        <v>-3.4440000000000168</v>
      </c>
      <c r="J17" s="250">
        <f t="shared" si="1"/>
        <v>45.29000000000002</v>
      </c>
      <c r="K17" s="250">
        <f t="shared" si="1"/>
        <v>139.024</v>
      </c>
      <c r="L17" s="250">
        <f t="shared" si="1"/>
        <v>139.85199999999998</v>
      </c>
      <c r="M17" s="250">
        <f t="shared" si="1"/>
        <v>182.17000000000002</v>
      </c>
      <c r="N17" s="250">
        <f t="shared" si="1"/>
        <v>247.31399999999999</v>
      </c>
      <c r="O17" s="250">
        <f t="shared" si="1"/>
        <v>242.37099999999998</v>
      </c>
      <c r="P17" s="251">
        <f t="shared" si="1"/>
        <v>1960.117</v>
      </c>
    </row>
    <row r="18" spans="1:16" ht="24.75" customHeight="1" thickBot="1">
      <c r="A18" s="213"/>
      <c r="B18" s="246"/>
      <c r="C18" s="247" t="s">
        <v>136</v>
      </c>
      <c r="D18" s="250">
        <f t="shared" si="1"/>
        <v>125.429</v>
      </c>
      <c r="E18" s="250">
        <f t="shared" si="1"/>
        <v>80.432000000000002</v>
      </c>
      <c r="F18" s="250">
        <f t="shared" si="1"/>
        <v>109.58800000000001</v>
      </c>
      <c r="G18" s="250">
        <f t="shared" si="1"/>
        <v>156.36500000000001</v>
      </c>
      <c r="H18" s="250">
        <f t="shared" si="1"/>
        <v>120.108</v>
      </c>
      <c r="I18" s="250">
        <f t="shared" si="1"/>
        <v>177.43599999999998</v>
      </c>
      <c r="J18" s="250">
        <f t="shared" si="1"/>
        <v>204.27800000000002</v>
      </c>
      <c r="K18" s="250">
        <f t="shared" si="1"/>
        <v>231.648</v>
      </c>
      <c r="L18" s="250">
        <f t="shared" si="1"/>
        <v>139.697</v>
      </c>
      <c r="M18" s="250">
        <f t="shared" si="1"/>
        <v>145.446</v>
      </c>
      <c r="N18" s="250">
        <f t="shared" si="1"/>
        <v>56.291000000000011</v>
      </c>
      <c r="O18" s="250">
        <f t="shared" si="1"/>
        <v>52.606999999999985</v>
      </c>
      <c r="P18" s="251">
        <f t="shared" si="1"/>
        <v>1599.3249999999998</v>
      </c>
    </row>
    <row r="19" spans="1:16" ht="15" customHeight="1" thickBot="1"/>
    <row r="20" spans="1:16" ht="24.95" customHeight="1" thickBot="1">
      <c r="B20" s="246"/>
      <c r="C20" s="247" t="s">
        <v>137</v>
      </c>
      <c r="D20" s="248">
        <v>247.029</v>
      </c>
      <c r="E20" s="248">
        <v>211.34899999999999</v>
      </c>
      <c r="F20" s="248">
        <v>189.06200000000001</v>
      </c>
      <c r="G20" s="248">
        <v>174.54599999999999</v>
      </c>
      <c r="H20" s="248">
        <v>226.00899999999999</v>
      </c>
      <c r="I20" s="248">
        <v>184.68700000000001</v>
      </c>
      <c r="J20" s="248">
        <v>189.49299999999999</v>
      </c>
      <c r="K20" s="248">
        <v>219.44399999999999</v>
      </c>
      <c r="L20" s="248">
        <v>195.56899999999999</v>
      </c>
      <c r="M20" s="248">
        <v>280.839</v>
      </c>
      <c r="N20" s="248">
        <v>261.51299999999998</v>
      </c>
      <c r="O20" s="248">
        <v>258.322</v>
      </c>
      <c r="P20" s="249">
        <v>2637.8620000000001</v>
      </c>
    </row>
    <row r="21" spans="1:16" ht="24.95" customHeight="1" thickBot="1">
      <c r="B21" s="246"/>
      <c r="C21" s="247" t="s">
        <v>138</v>
      </c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9"/>
    </row>
    <row r="22" spans="1:16">
      <c r="I22" s="208" t="s">
        <v>1</v>
      </c>
      <c r="L22" s="208" t="s">
        <v>1</v>
      </c>
      <c r="N22" s="208" t="s">
        <v>1</v>
      </c>
    </row>
  </sheetData>
  <mergeCells count="3">
    <mergeCell ref="B15:C15"/>
    <mergeCell ref="B2:P2"/>
    <mergeCell ref="B4:C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8C42C-64AD-46E3-A4C8-0A9943383BA4}">
  <dimension ref="A1:R68"/>
  <sheetViews>
    <sheetView zoomScale="75" zoomScaleNormal="75" zoomScaleSheetLayoutView="50" workbookViewId="0">
      <selection activeCell="B2" sqref="B2:P18"/>
    </sheetView>
  </sheetViews>
  <sheetFormatPr defaultColWidth="12.7109375" defaultRowHeight="15.75"/>
  <cols>
    <col min="1" max="1" width="3.85546875" style="208" customWidth="1"/>
    <col min="2" max="2" width="5.5703125" style="209" customWidth="1"/>
    <col min="3" max="3" width="28.140625" style="208" customWidth="1"/>
    <col min="4" max="16" width="14" style="208" customWidth="1"/>
    <col min="17" max="241" width="12.7109375" style="208"/>
    <col min="242" max="242" width="3.85546875" style="208" customWidth="1"/>
    <col min="243" max="243" width="5.5703125" style="208" customWidth="1"/>
    <col min="244" max="244" width="28.140625" style="208" customWidth="1"/>
    <col min="245" max="257" width="14" style="208" customWidth="1"/>
    <col min="258" max="258" width="3.85546875" style="208" customWidth="1"/>
    <col min="259" max="259" width="13.7109375" style="208" bestFit="1" customWidth="1"/>
    <col min="260" max="261" width="12.7109375" style="208"/>
    <col min="262" max="262" width="17.140625" style="208" customWidth="1"/>
    <col min="263" max="263" width="8.85546875" style="208" customWidth="1"/>
    <col min="264" max="264" width="12.7109375" style="208"/>
    <col min="265" max="265" width="14.85546875" style="208" customWidth="1"/>
    <col min="266" max="269" width="22.42578125" style="208" customWidth="1"/>
    <col min="270" max="270" width="25.28515625" style="208" customWidth="1"/>
    <col min="271" max="271" width="6.28515625" style="208" customWidth="1"/>
    <col min="272" max="497" width="12.7109375" style="208"/>
    <col min="498" max="498" width="3.85546875" style="208" customWidth="1"/>
    <col min="499" max="499" width="5.5703125" style="208" customWidth="1"/>
    <col min="500" max="500" width="28.140625" style="208" customWidth="1"/>
    <col min="501" max="513" width="14" style="208" customWidth="1"/>
    <col min="514" max="514" width="3.85546875" style="208" customWidth="1"/>
    <col min="515" max="515" width="13.7109375" style="208" bestFit="1" customWidth="1"/>
    <col min="516" max="517" width="12.7109375" style="208"/>
    <col min="518" max="518" width="17.140625" style="208" customWidth="1"/>
    <col min="519" max="519" width="8.85546875" style="208" customWidth="1"/>
    <col min="520" max="520" width="12.7109375" style="208"/>
    <col min="521" max="521" width="14.85546875" style="208" customWidth="1"/>
    <col min="522" max="525" width="22.42578125" style="208" customWidth="1"/>
    <col min="526" max="526" width="25.28515625" style="208" customWidth="1"/>
    <col min="527" max="527" width="6.28515625" style="208" customWidth="1"/>
    <col min="528" max="753" width="12.7109375" style="208"/>
    <col min="754" max="754" width="3.85546875" style="208" customWidth="1"/>
    <col min="755" max="755" width="5.5703125" style="208" customWidth="1"/>
    <col min="756" max="756" width="28.140625" style="208" customWidth="1"/>
    <col min="757" max="769" width="14" style="208" customWidth="1"/>
    <col min="770" max="770" width="3.85546875" style="208" customWidth="1"/>
    <col min="771" max="771" width="13.7109375" style="208" bestFit="1" customWidth="1"/>
    <col min="772" max="773" width="12.7109375" style="208"/>
    <col min="774" max="774" width="17.140625" style="208" customWidth="1"/>
    <col min="775" max="775" width="8.85546875" style="208" customWidth="1"/>
    <col min="776" max="776" width="12.7109375" style="208"/>
    <col min="777" max="777" width="14.85546875" style="208" customWidth="1"/>
    <col min="778" max="781" width="22.42578125" style="208" customWidth="1"/>
    <col min="782" max="782" width="25.28515625" style="208" customWidth="1"/>
    <col min="783" max="783" width="6.28515625" style="208" customWidth="1"/>
    <col min="784" max="1009" width="12.7109375" style="208"/>
    <col min="1010" max="1010" width="3.85546875" style="208" customWidth="1"/>
    <col min="1011" max="1011" width="5.5703125" style="208" customWidth="1"/>
    <col min="1012" max="1012" width="28.140625" style="208" customWidth="1"/>
    <col min="1013" max="1025" width="14" style="208" customWidth="1"/>
    <col min="1026" max="1026" width="3.85546875" style="208" customWidth="1"/>
    <col min="1027" max="1027" width="13.7109375" style="208" bestFit="1" customWidth="1"/>
    <col min="1028" max="1029" width="12.7109375" style="208"/>
    <col min="1030" max="1030" width="17.140625" style="208" customWidth="1"/>
    <col min="1031" max="1031" width="8.85546875" style="208" customWidth="1"/>
    <col min="1032" max="1032" width="12.7109375" style="208"/>
    <col min="1033" max="1033" width="14.85546875" style="208" customWidth="1"/>
    <col min="1034" max="1037" width="22.42578125" style="208" customWidth="1"/>
    <col min="1038" max="1038" width="25.28515625" style="208" customWidth="1"/>
    <col min="1039" max="1039" width="6.28515625" style="208" customWidth="1"/>
    <col min="1040" max="1265" width="12.7109375" style="208"/>
    <col min="1266" max="1266" width="3.85546875" style="208" customWidth="1"/>
    <col min="1267" max="1267" width="5.5703125" style="208" customWidth="1"/>
    <col min="1268" max="1268" width="28.140625" style="208" customWidth="1"/>
    <col min="1269" max="1281" width="14" style="208" customWidth="1"/>
    <col min="1282" max="1282" width="3.85546875" style="208" customWidth="1"/>
    <col min="1283" max="1283" width="13.7109375" style="208" bestFit="1" customWidth="1"/>
    <col min="1284" max="1285" width="12.7109375" style="208"/>
    <col min="1286" max="1286" width="17.140625" style="208" customWidth="1"/>
    <col min="1287" max="1287" width="8.85546875" style="208" customWidth="1"/>
    <col min="1288" max="1288" width="12.7109375" style="208"/>
    <col min="1289" max="1289" width="14.85546875" style="208" customWidth="1"/>
    <col min="1290" max="1293" width="22.42578125" style="208" customWidth="1"/>
    <col min="1294" max="1294" width="25.28515625" style="208" customWidth="1"/>
    <col min="1295" max="1295" width="6.28515625" style="208" customWidth="1"/>
    <col min="1296" max="1521" width="12.7109375" style="208"/>
    <col min="1522" max="1522" width="3.85546875" style="208" customWidth="1"/>
    <col min="1523" max="1523" width="5.5703125" style="208" customWidth="1"/>
    <col min="1524" max="1524" width="28.140625" style="208" customWidth="1"/>
    <col min="1525" max="1537" width="14" style="208" customWidth="1"/>
    <col min="1538" max="1538" width="3.85546875" style="208" customWidth="1"/>
    <col min="1539" max="1539" width="13.7109375" style="208" bestFit="1" customWidth="1"/>
    <col min="1540" max="1541" width="12.7109375" style="208"/>
    <col min="1542" max="1542" width="17.140625" style="208" customWidth="1"/>
    <col min="1543" max="1543" width="8.85546875" style="208" customWidth="1"/>
    <col min="1544" max="1544" width="12.7109375" style="208"/>
    <col min="1545" max="1545" width="14.85546875" style="208" customWidth="1"/>
    <col min="1546" max="1549" width="22.42578125" style="208" customWidth="1"/>
    <col min="1550" max="1550" width="25.28515625" style="208" customWidth="1"/>
    <col min="1551" max="1551" width="6.28515625" style="208" customWidth="1"/>
    <col min="1552" max="1777" width="12.7109375" style="208"/>
    <col min="1778" max="1778" width="3.85546875" style="208" customWidth="1"/>
    <col min="1779" max="1779" width="5.5703125" style="208" customWidth="1"/>
    <col min="1780" max="1780" width="28.140625" style="208" customWidth="1"/>
    <col min="1781" max="1793" width="14" style="208" customWidth="1"/>
    <col min="1794" max="1794" width="3.85546875" style="208" customWidth="1"/>
    <col min="1795" max="1795" width="13.7109375" style="208" bestFit="1" customWidth="1"/>
    <col min="1796" max="1797" width="12.7109375" style="208"/>
    <col min="1798" max="1798" width="17.140625" style="208" customWidth="1"/>
    <col min="1799" max="1799" width="8.85546875" style="208" customWidth="1"/>
    <col min="1800" max="1800" width="12.7109375" style="208"/>
    <col min="1801" max="1801" width="14.85546875" style="208" customWidth="1"/>
    <col min="1802" max="1805" width="22.42578125" style="208" customWidth="1"/>
    <col min="1806" max="1806" width="25.28515625" style="208" customWidth="1"/>
    <col min="1807" max="1807" width="6.28515625" style="208" customWidth="1"/>
    <col min="1808" max="2033" width="12.7109375" style="208"/>
    <col min="2034" max="2034" width="3.85546875" style="208" customWidth="1"/>
    <col min="2035" max="2035" width="5.5703125" style="208" customWidth="1"/>
    <col min="2036" max="2036" width="28.140625" style="208" customWidth="1"/>
    <col min="2037" max="2049" width="14" style="208" customWidth="1"/>
    <col min="2050" max="2050" width="3.85546875" style="208" customWidth="1"/>
    <col min="2051" max="2051" width="13.7109375" style="208" bestFit="1" customWidth="1"/>
    <col min="2052" max="2053" width="12.7109375" style="208"/>
    <col min="2054" max="2054" width="17.140625" style="208" customWidth="1"/>
    <col min="2055" max="2055" width="8.85546875" style="208" customWidth="1"/>
    <col min="2056" max="2056" width="12.7109375" style="208"/>
    <col min="2057" max="2057" width="14.85546875" style="208" customWidth="1"/>
    <col min="2058" max="2061" width="22.42578125" style="208" customWidth="1"/>
    <col min="2062" max="2062" width="25.28515625" style="208" customWidth="1"/>
    <col min="2063" max="2063" width="6.28515625" style="208" customWidth="1"/>
    <col min="2064" max="2289" width="12.7109375" style="208"/>
    <col min="2290" max="2290" width="3.85546875" style="208" customWidth="1"/>
    <col min="2291" max="2291" width="5.5703125" style="208" customWidth="1"/>
    <col min="2292" max="2292" width="28.140625" style="208" customWidth="1"/>
    <col min="2293" max="2305" width="14" style="208" customWidth="1"/>
    <col min="2306" max="2306" width="3.85546875" style="208" customWidth="1"/>
    <col min="2307" max="2307" width="13.7109375" style="208" bestFit="1" customWidth="1"/>
    <col min="2308" max="2309" width="12.7109375" style="208"/>
    <col min="2310" max="2310" width="17.140625" style="208" customWidth="1"/>
    <col min="2311" max="2311" width="8.85546875" style="208" customWidth="1"/>
    <col min="2312" max="2312" width="12.7109375" style="208"/>
    <col min="2313" max="2313" width="14.85546875" style="208" customWidth="1"/>
    <col min="2314" max="2317" width="22.42578125" style="208" customWidth="1"/>
    <col min="2318" max="2318" width="25.28515625" style="208" customWidth="1"/>
    <col min="2319" max="2319" width="6.28515625" style="208" customWidth="1"/>
    <col min="2320" max="2545" width="12.7109375" style="208"/>
    <col min="2546" max="2546" width="3.85546875" style="208" customWidth="1"/>
    <col min="2547" max="2547" width="5.5703125" style="208" customWidth="1"/>
    <col min="2548" max="2548" width="28.140625" style="208" customWidth="1"/>
    <col min="2549" max="2561" width="14" style="208" customWidth="1"/>
    <col min="2562" max="2562" width="3.85546875" style="208" customWidth="1"/>
    <col min="2563" max="2563" width="13.7109375" style="208" bestFit="1" customWidth="1"/>
    <col min="2564" max="2565" width="12.7109375" style="208"/>
    <col min="2566" max="2566" width="17.140625" style="208" customWidth="1"/>
    <col min="2567" max="2567" width="8.85546875" style="208" customWidth="1"/>
    <col min="2568" max="2568" width="12.7109375" style="208"/>
    <col min="2569" max="2569" width="14.85546875" style="208" customWidth="1"/>
    <col min="2570" max="2573" width="22.42578125" style="208" customWidth="1"/>
    <col min="2574" max="2574" width="25.28515625" style="208" customWidth="1"/>
    <col min="2575" max="2575" width="6.28515625" style="208" customWidth="1"/>
    <col min="2576" max="2801" width="12.7109375" style="208"/>
    <col min="2802" max="2802" width="3.85546875" style="208" customWidth="1"/>
    <col min="2803" max="2803" width="5.5703125" style="208" customWidth="1"/>
    <col min="2804" max="2804" width="28.140625" style="208" customWidth="1"/>
    <col min="2805" max="2817" width="14" style="208" customWidth="1"/>
    <col min="2818" max="2818" width="3.85546875" style="208" customWidth="1"/>
    <col min="2819" max="2819" width="13.7109375" style="208" bestFit="1" customWidth="1"/>
    <col min="2820" max="2821" width="12.7109375" style="208"/>
    <col min="2822" max="2822" width="17.140625" style="208" customWidth="1"/>
    <col min="2823" max="2823" width="8.85546875" style="208" customWidth="1"/>
    <col min="2824" max="2824" width="12.7109375" style="208"/>
    <col min="2825" max="2825" width="14.85546875" style="208" customWidth="1"/>
    <col min="2826" max="2829" width="22.42578125" style="208" customWidth="1"/>
    <col min="2830" max="2830" width="25.28515625" style="208" customWidth="1"/>
    <col min="2831" max="2831" width="6.28515625" style="208" customWidth="1"/>
    <col min="2832" max="3057" width="12.7109375" style="208"/>
    <col min="3058" max="3058" width="3.85546875" style="208" customWidth="1"/>
    <col min="3059" max="3059" width="5.5703125" style="208" customWidth="1"/>
    <col min="3060" max="3060" width="28.140625" style="208" customWidth="1"/>
    <col min="3061" max="3073" width="14" style="208" customWidth="1"/>
    <col min="3074" max="3074" width="3.85546875" style="208" customWidth="1"/>
    <col min="3075" max="3075" width="13.7109375" style="208" bestFit="1" customWidth="1"/>
    <col min="3076" max="3077" width="12.7109375" style="208"/>
    <col min="3078" max="3078" width="17.140625" style="208" customWidth="1"/>
    <col min="3079" max="3079" width="8.85546875" style="208" customWidth="1"/>
    <col min="3080" max="3080" width="12.7109375" style="208"/>
    <col min="3081" max="3081" width="14.85546875" style="208" customWidth="1"/>
    <col min="3082" max="3085" width="22.42578125" style="208" customWidth="1"/>
    <col min="3086" max="3086" width="25.28515625" style="208" customWidth="1"/>
    <col min="3087" max="3087" width="6.28515625" style="208" customWidth="1"/>
    <col min="3088" max="3313" width="12.7109375" style="208"/>
    <col min="3314" max="3314" width="3.85546875" style="208" customWidth="1"/>
    <col min="3315" max="3315" width="5.5703125" style="208" customWidth="1"/>
    <col min="3316" max="3316" width="28.140625" style="208" customWidth="1"/>
    <col min="3317" max="3329" width="14" style="208" customWidth="1"/>
    <col min="3330" max="3330" width="3.85546875" style="208" customWidth="1"/>
    <col min="3331" max="3331" width="13.7109375" style="208" bestFit="1" customWidth="1"/>
    <col min="3332" max="3333" width="12.7109375" style="208"/>
    <col min="3334" max="3334" width="17.140625" style="208" customWidth="1"/>
    <col min="3335" max="3335" width="8.85546875" style="208" customWidth="1"/>
    <col min="3336" max="3336" width="12.7109375" style="208"/>
    <col min="3337" max="3337" width="14.85546875" style="208" customWidth="1"/>
    <col min="3338" max="3341" width="22.42578125" style="208" customWidth="1"/>
    <col min="3342" max="3342" width="25.28515625" style="208" customWidth="1"/>
    <col min="3343" max="3343" width="6.28515625" style="208" customWidth="1"/>
    <col min="3344" max="3569" width="12.7109375" style="208"/>
    <col min="3570" max="3570" width="3.85546875" style="208" customWidth="1"/>
    <col min="3571" max="3571" width="5.5703125" style="208" customWidth="1"/>
    <col min="3572" max="3572" width="28.140625" style="208" customWidth="1"/>
    <col min="3573" max="3585" width="14" style="208" customWidth="1"/>
    <col min="3586" max="3586" width="3.85546875" style="208" customWidth="1"/>
    <col min="3587" max="3587" width="13.7109375" style="208" bestFit="1" customWidth="1"/>
    <col min="3588" max="3589" width="12.7109375" style="208"/>
    <col min="3590" max="3590" width="17.140625" style="208" customWidth="1"/>
    <col min="3591" max="3591" width="8.85546875" style="208" customWidth="1"/>
    <col min="3592" max="3592" width="12.7109375" style="208"/>
    <col min="3593" max="3593" width="14.85546875" style="208" customWidth="1"/>
    <col min="3594" max="3597" width="22.42578125" style="208" customWidth="1"/>
    <col min="3598" max="3598" width="25.28515625" style="208" customWidth="1"/>
    <col min="3599" max="3599" width="6.28515625" style="208" customWidth="1"/>
    <col min="3600" max="3825" width="12.7109375" style="208"/>
    <col min="3826" max="3826" width="3.85546875" style="208" customWidth="1"/>
    <col min="3827" max="3827" width="5.5703125" style="208" customWidth="1"/>
    <col min="3828" max="3828" width="28.140625" style="208" customWidth="1"/>
    <col min="3829" max="3841" width="14" style="208" customWidth="1"/>
    <col min="3842" max="3842" width="3.85546875" style="208" customWidth="1"/>
    <col min="3843" max="3843" width="13.7109375" style="208" bestFit="1" customWidth="1"/>
    <col min="3844" max="3845" width="12.7109375" style="208"/>
    <col min="3846" max="3846" width="17.140625" style="208" customWidth="1"/>
    <col min="3847" max="3847" width="8.85546875" style="208" customWidth="1"/>
    <col min="3848" max="3848" width="12.7109375" style="208"/>
    <col min="3849" max="3849" width="14.85546875" style="208" customWidth="1"/>
    <col min="3850" max="3853" width="22.42578125" style="208" customWidth="1"/>
    <col min="3854" max="3854" width="25.28515625" style="208" customWidth="1"/>
    <col min="3855" max="3855" width="6.28515625" style="208" customWidth="1"/>
    <col min="3856" max="4081" width="12.7109375" style="208"/>
    <col min="4082" max="4082" width="3.85546875" style="208" customWidth="1"/>
    <col min="4083" max="4083" width="5.5703125" style="208" customWidth="1"/>
    <col min="4084" max="4084" width="28.140625" style="208" customWidth="1"/>
    <col min="4085" max="4097" width="14" style="208" customWidth="1"/>
    <col min="4098" max="4098" width="3.85546875" style="208" customWidth="1"/>
    <col min="4099" max="4099" width="13.7109375" style="208" bestFit="1" customWidth="1"/>
    <col min="4100" max="4101" width="12.7109375" style="208"/>
    <col min="4102" max="4102" width="17.140625" style="208" customWidth="1"/>
    <col min="4103" max="4103" width="8.85546875" style="208" customWidth="1"/>
    <col min="4104" max="4104" width="12.7109375" style="208"/>
    <col min="4105" max="4105" width="14.85546875" style="208" customWidth="1"/>
    <col min="4106" max="4109" width="22.42578125" style="208" customWidth="1"/>
    <col min="4110" max="4110" width="25.28515625" style="208" customWidth="1"/>
    <col min="4111" max="4111" width="6.28515625" style="208" customWidth="1"/>
    <col min="4112" max="4337" width="12.7109375" style="208"/>
    <col min="4338" max="4338" width="3.85546875" style="208" customWidth="1"/>
    <col min="4339" max="4339" width="5.5703125" style="208" customWidth="1"/>
    <col min="4340" max="4340" width="28.140625" style="208" customWidth="1"/>
    <col min="4341" max="4353" width="14" style="208" customWidth="1"/>
    <col min="4354" max="4354" width="3.85546875" style="208" customWidth="1"/>
    <col min="4355" max="4355" width="13.7109375" style="208" bestFit="1" customWidth="1"/>
    <col min="4356" max="4357" width="12.7109375" style="208"/>
    <col min="4358" max="4358" width="17.140625" style="208" customWidth="1"/>
    <col min="4359" max="4359" width="8.85546875" style="208" customWidth="1"/>
    <col min="4360" max="4360" width="12.7109375" style="208"/>
    <col min="4361" max="4361" width="14.85546875" style="208" customWidth="1"/>
    <col min="4362" max="4365" width="22.42578125" style="208" customWidth="1"/>
    <col min="4366" max="4366" width="25.28515625" style="208" customWidth="1"/>
    <col min="4367" max="4367" width="6.28515625" style="208" customWidth="1"/>
    <col min="4368" max="4593" width="12.7109375" style="208"/>
    <col min="4594" max="4594" width="3.85546875" style="208" customWidth="1"/>
    <col min="4595" max="4595" width="5.5703125" style="208" customWidth="1"/>
    <col min="4596" max="4596" width="28.140625" style="208" customWidth="1"/>
    <col min="4597" max="4609" width="14" style="208" customWidth="1"/>
    <col min="4610" max="4610" width="3.85546875" style="208" customWidth="1"/>
    <col min="4611" max="4611" width="13.7109375" style="208" bestFit="1" customWidth="1"/>
    <col min="4612" max="4613" width="12.7109375" style="208"/>
    <col min="4614" max="4614" width="17.140625" style="208" customWidth="1"/>
    <col min="4615" max="4615" width="8.85546875" style="208" customWidth="1"/>
    <col min="4616" max="4616" width="12.7109375" style="208"/>
    <col min="4617" max="4617" width="14.85546875" style="208" customWidth="1"/>
    <col min="4618" max="4621" width="22.42578125" style="208" customWidth="1"/>
    <col min="4622" max="4622" width="25.28515625" style="208" customWidth="1"/>
    <col min="4623" max="4623" width="6.28515625" style="208" customWidth="1"/>
    <col min="4624" max="4849" width="12.7109375" style="208"/>
    <col min="4850" max="4850" width="3.85546875" style="208" customWidth="1"/>
    <col min="4851" max="4851" width="5.5703125" style="208" customWidth="1"/>
    <col min="4852" max="4852" width="28.140625" style="208" customWidth="1"/>
    <col min="4853" max="4865" width="14" style="208" customWidth="1"/>
    <col min="4866" max="4866" width="3.85546875" style="208" customWidth="1"/>
    <col min="4867" max="4867" width="13.7109375" style="208" bestFit="1" customWidth="1"/>
    <col min="4868" max="4869" width="12.7109375" style="208"/>
    <col min="4870" max="4870" width="17.140625" style="208" customWidth="1"/>
    <col min="4871" max="4871" width="8.85546875" style="208" customWidth="1"/>
    <col min="4872" max="4872" width="12.7109375" style="208"/>
    <col min="4873" max="4873" width="14.85546875" style="208" customWidth="1"/>
    <col min="4874" max="4877" width="22.42578125" style="208" customWidth="1"/>
    <col min="4878" max="4878" width="25.28515625" style="208" customWidth="1"/>
    <col min="4879" max="4879" width="6.28515625" style="208" customWidth="1"/>
    <col min="4880" max="5105" width="12.7109375" style="208"/>
    <col min="5106" max="5106" width="3.85546875" style="208" customWidth="1"/>
    <col min="5107" max="5107" width="5.5703125" style="208" customWidth="1"/>
    <col min="5108" max="5108" width="28.140625" style="208" customWidth="1"/>
    <col min="5109" max="5121" width="14" style="208" customWidth="1"/>
    <col min="5122" max="5122" width="3.85546875" style="208" customWidth="1"/>
    <col min="5123" max="5123" width="13.7109375" style="208" bestFit="1" customWidth="1"/>
    <col min="5124" max="5125" width="12.7109375" style="208"/>
    <col min="5126" max="5126" width="17.140625" style="208" customWidth="1"/>
    <col min="5127" max="5127" width="8.85546875" style="208" customWidth="1"/>
    <col min="5128" max="5128" width="12.7109375" style="208"/>
    <col min="5129" max="5129" width="14.85546875" style="208" customWidth="1"/>
    <col min="5130" max="5133" width="22.42578125" style="208" customWidth="1"/>
    <col min="5134" max="5134" width="25.28515625" style="208" customWidth="1"/>
    <col min="5135" max="5135" width="6.28515625" style="208" customWidth="1"/>
    <col min="5136" max="5361" width="12.7109375" style="208"/>
    <col min="5362" max="5362" width="3.85546875" style="208" customWidth="1"/>
    <col min="5363" max="5363" width="5.5703125" style="208" customWidth="1"/>
    <col min="5364" max="5364" width="28.140625" style="208" customWidth="1"/>
    <col min="5365" max="5377" width="14" style="208" customWidth="1"/>
    <col min="5378" max="5378" width="3.85546875" style="208" customWidth="1"/>
    <col min="5379" max="5379" width="13.7109375" style="208" bestFit="1" customWidth="1"/>
    <col min="5380" max="5381" width="12.7109375" style="208"/>
    <col min="5382" max="5382" width="17.140625" style="208" customWidth="1"/>
    <col min="5383" max="5383" width="8.85546875" style="208" customWidth="1"/>
    <col min="5384" max="5384" width="12.7109375" style="208"/>
    <col min="5385" max="5385" width="14.85546875" style="208" customWidth="1"/>
    <col min="5386" max="5389" width="22.42578125" style="208" customWidth="1"/>
    <col min="5390" max="5390" width="25.28515625" style="208" customWidth="1"/>
    <col min="5391" max="5391" width="6.28515625" style="208" customWidth="1"/>
    <col min="5392" max="5617" width="12.7109375" style="208"/>
    <col min="5618" max="5618" width="3.85546875" style="208" customWidth="1"/>
    <col min="5619" max="5619" width="5.5703125" style="208" customWidth="1"/>
    <col min="5620" max="5620" width="28.140625" style="208" customWidth="1"/>
    <col min="5621" max="5633" width="14" style="208" customWidth="1"/>
    <col min="5634" max="5634" width="3.85546875" style="208" customWidth="1"/>
    <col min="5635" max="5635" width="13.7109375" style="208" bestFit="1" customWidth="1"/>
    <col min="5636" max="5637" width="12.7109375" style="208"/>
    <col min="5638" max="5638" width="17.140625" style="208" customWidth="1"/>
    <col min="5639" max="5639" width="8.85546875" style="208" customWidth="1"/>
    <col min="5640" max="5640" width="12.7109375" style="208"/>
    <col min="5641" max="5641" width="14.85546875" style="208" customWidth="1"/>
    <col min="5642" max="5645" width="22.42578125" style="208" customWidth="1"/>
    <col min="5646" max="5646" width="25.28515625" style="208" customWidth="1"/>
    <col min="5647" max="5647" width="6.28515625" style="208" customWidth="1"/>
    <col min="5648" max="5873" width="12.7109375" style="208"/>
    <col min="5874" max="5874" width="3.85546875" style="208" customWidth="1"/>
    <col min="5875" max="5875" width="5.5703125" style="208" customWidth="1"/>
    <col min="5876" max="5876" width="28.140625" style="208" customWidth="1"/>
    <col min="5877" max="5889" width="14" style="208" customWidth="1"/>
    <col min="5890" max="5890" width="3.85546875" style="208" customWidth="1"/>
    <col min="5891" max="5891" width="13.7109375" style="208" bestFit="1" customWidth="1"/>
    <col min="5892" max="5893" width="12.7109375" style="208"/>
    <col min="5894" max="5894" width="17.140625" style="208" customWidth="1"/>
    <col min="5895" max="5895" width="8.85546875" style="208" customWidth="1"/>
    <col min="5896" max="5896" width="12.7109375" style="208"/>
    <col min="5897" max="5897" width="14.85546875" style="208" customWidth="1"/>
    <col min="5898" max="5901" width="22.42578125" style="208" customWidth="1"/>
    <col min="5902" max="5902" width="25.28515625" style="208" customWidth="1"/>
    <col min="5903" max="5903" width="6.28515625" style="208" customWidth="1"/>
    <col min="5904" max="6129" width="12.7109375" style="208"/>
    <col min="6130" max="6130" width="3.85546875" style="208" customWidth="1"/>
    <col min="6131" max="6131" width="5.5703125" style="208" customWidth="1"/>
    <col min="6132" max="6132" width="28.140625" style="208" customWidth="1"/>
    <col min="6133" max="6145" width="14" style="208" customWidth="1"/>
    <col min="6146" max="6146" width="3.85546875" style="208" customWidth="1"/>
    <col min="6147" max="6147" width="13.7109375" style="208" bestFit="1" customWidth="1"/>
    <col min="6148" max="6149" width="12.7109375" style="208"/>
    <col min="6150" max="6150" width="17.140625" style="208" customWidth="1"/>
    <col min="6151" max="6151" width="8.85546875" style="208" customWidth="1"/>
    <col min="6152" max="6152" width="12.7109375" style="208"/>
    <col min="6153" max="6153" width="14.85546875" style="208" customWidth="1"/>
    <col min="6154" max="6157" width="22.42578125" style="208" customWidth="1"/>
    <col min="6158" max="6158" width="25.28515625" style="208" customWidth="1"/>
    <col min="6159" max="6159" width="6.28515625" style="208" customWidth="1"/>
    <col min="6160" max="6385" width="12.7109375" style="208"/>
    <col min="6386" max="6386" width="3.85546875" style="208" customWidth="1"/>
    <col min="6387" max="6387" width="5.5703125" style="208" customWidth="1"/>
    <col min="6388" max="6388" width="28.140625" style="208" customWidth="1"/>
    <col min="6389" max="6401" width="14" style="208" customWidth="1"/>
    <col min="6402" max="6402" width="3.85546875" style="208" customWidth="1"/>
    <col min="6403" max="6403" width="13.7109375" style="208" bestFit="1" customWidth="1"/>
    <col min="6404" max="6405" width="12.7109375" style="208"/>
    <col min="6406" max="6406" width="17.140625" style="208" customWidth="1"/>
    <col min="6407" max="6407" width="8.85546875" style="208" customWidth="1"/>
    <col min="6408" max="6408" width="12.7109375" style="208"/>
    <col min="6409" max="6409" width="14.85546875" style="208" customWidth="1"/>
    <col min="6410" max="6413" width="22.42578125" style="208" customWidth="1"/>
    <col min="6414" max="6414" width="25.28515625" style="208" customWidth="1"/>
    <col min="6415" max="6415" width="6.28515625" style="208" customWidth="1"/>
    <col min="6416" max="6641" width="12.7109375" style="208"/>
    <col min="6642" max="6642" width="3.85546875" style="208" customWidth="1"/>
    <col min="6643" max="6643" width="5.5703125" style="208" customWidth="1"/>
    <col min="6644" max="6644" width="28.140625" style="208" customWidth="1"/>
    <col min="6645" max="6657" width="14" style="208" customWidth="1"/>
    <col min="6658" max="6658" width="3.85546875" style="208" customWidth="1"/>
    <col min="6659" max="6659" width="13.7109375" style="208" bestFit="1" customWidth="1"/>
    <col min="6660" max="6661" width="12.7109375" style="208"/>
    <col min="6662" max="6662" width="17.140625" style="208" customWidth="1"/>
    <col min="6663" max="6663" width="8.85546875" style="208" customWidth="1"/>
    <col min="6664" max="6664" width="12.7109375" style="208"/>
    <col min="6665" max="6665" width="14.85546875" style="208" customWidth="1"/>
    <col min="6666" max="6669" width="22.42578125" style="208" customWidth="1"/>
    <col min="6670" max="6670" width="25.28515625" style="208" customWidth="1"/>
    <col min="6671" max="6671" width="6.28515625" style="208" customWidth="1"/>
    <col min="6672" max="6897" width="12.7109375" style="208"/>
    <col min="6898" max="6898" width="3.85546875" style="208" customWidth="1"/>
    <col min="6899" max="6899" width="5.5703125" style="208" customWidth="1"/>
    <col min="6900" max="6900" width="28.140625" style="208" customWidth="1"/>
    <col min="6901" max="6913" width="14" style="208" customWidth="1"/>
    <col min="6914" max="6914" width="3.85546875" style="208" customWidth="1"/>
    <col min="6915" max="6915" width="13.7109375" style="208" bestFit="1" customWidth="1"/>
    <col min="6916" max="6917" width="12.7109375" style="208"/>
    <col min="6918" max="6918" width="17.140625" style="208" customWidth="1"/>
    <col min="6919" max="6919" width="8.85546875" style="208" customWidth="1"/>
    <col min="6920" max="6920" width="12.7109375" style="208"/>
    <col min="6921" max="6921" width="14.85546875" style="208" customWidth="1"/>
    <col min="6922" max="6925" width="22.42578125" style="208" customWidth="1"/>
    <col min="6926" max="6926" width="25.28515625" style="208" customWidth="1"/>
    <col min="6927" max="6927" width="6.28515625" style="208" customWidth="1"/>
    <col min="6928" max="7153" width="12.7109375" style="208"/>
    <col min="7154" max="7154" width="3.85546875" style="208" customWidth="1"/>
    <col min="7155" max="7155" width="5.5703125" style="208" customWidth="1"/>
    <col min="7156" max="7156" width="28.140625" style="208" customWidth="1"/>
    <col min="7157" max="7169" width="14" style="208" customWidth="1"/>
    <col min="7170" max="7170" width="3.85546875" style="208" customWidth="1"/>
    <col min="7171" max="7171" width="13.7109375" style="208" bestFit="1" customWidth="1"/>
    <col min="7172" max="7173" width="12.7109375" style="208"/>
    <col min="7174" max="7174" width="17.140625" style="208" customWidth="1"/>
    <col min="7175" max="7175" width="8.85546875" style="208" customWidth="1"/>
    <col min="7176" max="7176" width="12.7109375" style="208"/>
    <col min="7177" max="7177" width="14.85546875" style="208" customWidth="1"/>
    <col min="7178" max="7181" width="22.42578125" style="208" customWidth="1"/>
    <col min="7182" max="7182" width="25.28515625" style="208" customWidth="1"/>
    <col min="7183" max="7183" width="6.28515625" style="208" customWidth="1"/>
    <col min="7184" max="7409" width="12.7109375" style="208"/>
    <col min="7410" max="7410" width="3.85546875" style="208" customWidth="1"/>
    <col min="7411" max="7411" width="5.5703125" style="208" customWidth="1"/>
    <col min="7412" max="7412" width="28.140625" style="208" customWidth="1"/>
    <col min="7413" max="7425" width="14" style="208" customWidth="1"/>
    <col min="7426" max="7426" width="3.85546875" style="208" customWidth="1"/>
    <col min="7427" max="7427" width="13.7109375" style="208" bestFit="1" customWidth="1"/>
    <col min="7428" max="7429" width="12.7109375" style="208"/>
    <col min="7430" max="7430" width="17.140625" style="208" customWidth="1"/>
    <col min="7431" max="7431" width="8.85546875" style="208" customWidth="1"/>
    <col min="7432" max="7432" width="12.7109375" style="208"/>
    <col min="7433" max="7433" width="14.85546875" style="208" customWidth="1"/>
    <col min="7434" max="7437" width="22.42578125" style="208" customWidth="1"/>
    <col min="7438" max="7438" width="25.28515625" style="208" customWidth="1"/>
    <col min="7439" max="7439" width="6.28515625" style="208" customWidth="1"/>
    <col min="7440" max="7665" width="12.7109375" style="208"/>
    <col min="7666" max="7666" width="3.85546875" style="208" customWidth="1"/>
    <col min="7667" max="7667" width="5.5703125" style="208" customWidth="1"/>
    <col min="7668" max="7668" width="28.140625" style="208" customWidth="1"/>
    <col min="7669" max="7681" width="14" style="208" customWidth="1"/>
    <col min="7682" max="7682" width="3.85546875" style="208" customWidth="1"/>
    <col min="7683" max="7683" width="13.7109375" style="208" bestFit="1" customWidth="1"/>
    <col min="7684" max="7685" width="12.7109375" style="208"/>
    <col min="7686" max="7686" width="17.140625" style="208" customWidth="1"/>
    <col min="7687" max="7687" width="8.85546875" style="208" customWidth="1"/>
    <col min="7688" max="7688" width="12.7109375" style="208"/>
    <col min="7689" max="7689" width="14.85546875" style="208" customWidth="1"/>
    <col min="7690" max="7693" width="22.42578125" style="208" customWidth="1"/>
    <col min="7694" max="7694" width="25.28515625" style="208" customWidth="1"/>
    <col min="7695" max="7695" width="6.28515625" style="208" customWidth="1"/>
    <col min="7696" max="7921" width="12.7109375" style="208"/>
    <col min="7922" max="7922" width="3.85546875" style="208" customWidth="1"/>
    <col min="7923" max="7923" width="5.5703125" style="208" customWidth="1"/>
    <col min="7924" max="7924" width="28.140625" style="208" customWidth="1"/>
    <col min="7925" max="7937" width="14" style="208" customWidth="1"/>
    <col min="7938" max="7938" width="3.85546875" style="208" customWidth="1"/>
    <col min="7939" max="7939" width="13.7109375" style="208" bestFit="1" customWidth="1"/>
    <col min="7940" max="7941" width="12.7109375" style="208"/>
    <col min="7942" max="7942" width="17.140625" style="208" customWidth="1"/>
    <col min="7943" max="7943" width="8.85546875" style="208" customWidth="1"/>
    <col min="7944" max="7944" width="12.7109375" style="208"/>
    <col min="7945" max="7945" width="14.85546875" style="208" customWidth="1"/>
    <col min="7946" max="7949" width="22.42578125" style="208" customWidth="1"/>
    <col min="7950" max="7950" width="25.28515625" style="208" customWidth="1"/>
    <col min="7951" max="7951" width="6.28515625" style="208" customWidth="1"/>
    <col min="7952" max="8177" width="12.7109375" style="208"/>
    <col min="8178" max="8178" width="3.85546875" style="208" customWidth="1"/>
    <col min="8179" max="8179" width="5.5703125" style="208" customWidth="1"/>
    <col min="8180" max="8180" width="28.140625" style="208" customWidth="1"/>
    <col min="8181" max="8193" width="14" style="208" customWidth="1"/>
    <col min="8194" max="8194" width="3.85546875" style="208" customWidth="1"/>
    <col min="8195" max="8195" width="13.7109375" style="208" bestFit="1" customWidth="1"/>
    <col min="8196" max="8197" width="12.7109375" style="208"/>
    <col min="8198" max="8198" width="17.140625" style="208" customWidth="1"/>
    <col min="8199" max="8199" width="8.85546875" style="208" customWidth="1"/>
    <col min="8200" max="8200" width="12.7109375" style="208"/>
    <col min="8201" max="8201" width="14.85546875" style="208" customWidth="1"/>
    <col min="8202" max="8205" width="22.42578125" style="208" customWidth="1"/>
    <col min="8206" max="8206" width="25.28515625" style="208" customWidth="1"/>
    <col min="8207" max="8207" width="6.28515625" style="208" customWidth="1"/>
    <col min="8208" max="8433" width="12.7109375" style="208"/>
    <col min="8434" max="8434" width="3.85546875" style="208" customWidth="1"/>
    <col min="8435" max="8435" width="5.5703125" style="208" customWidth="1"/>
    <col min="8436" max="8436" width="28.140625" style="208" customWidth="1"/>
    <col min="8437" max="8449" width="14" style="208" customWidth="1"/>
    <col min="8450" max="8450" width="3.85546875" style="208" customWidth="1"/>
    <col min="8451" max="8451" width="13.7109375" style="208" bestFit="1" customWidth="1"/>
    <col min="8452" max="8453" width="12.7109375" style="208"/>
    <col min="8454" max="8454" width="17.140625" style="208" customWidth="1"/>
    <col min="8455" max="8455" width="8.85546875" style="208" customWidth="1"/>
    <col min="8456" max="8456" width="12.7109375" style="208"/>
    <col min="8457" max="8457" width="14.85546875" style="208" customWidth="1"/>
    <col min="8458" max="8461" width="22.42578125" style="208" customWidth="1"/>
    <col min="8462" max="8462" width="25.28515625" style="208" customWidth="1"/>
    <col min="8463" max="8463" width="6.28515625" style="208" customWidth="1"/>
    <col min="8464" max="8689" width="12.7109375" style="208"/>
    <col min="8690" max="8690" width="3.85546875" style="208" customWidth="1"/>
    <col min="8691" max="8691" width="5.5703125" style="208" customWidth="1"/>
    <col min="8692" max="8692" width="28.140625" style="208" customWidth="1"/>
    <col min="8693" max="8705" width="14" style="208" customWidth="1"/>
    <col min="8706" max="8706" width="3.85546875" style="208" customWidth="1"/>
    <col min="8707" max="8707" width="13.7109375" style="208" bestFit="1" customWidth="1"/>
    <col min="8708" max="8709" width="12.7109375" style="208"/>
    <col min="8710" max="8710" width="17.140625" style="208" customWidth="1"/>
    <col min="8711" max="8711" width="8.85546875" style="208" customWidth="1"/>
    <col min="8712" max="8712" width="12.7109375" style="208"/>
    <col min="8713" max="8713" width="14.85546875" style="208" customWidth="1"/>
    <col min="8714" max="8717" width="22.42578125" style="208" customWidth="1"/>
    <col min="8718" max="8718" width="25.28515625" style="208" customWidth="1"/>
    <col min="8719" max="8719" width="6.28515625" style="208" customWidth="1"/>
    <col min="8720" max="8945" width="12.7109375" style="208"/>
    <col min="8946" max="8946" width="3.85546875" style="208" customWidth="1"/>
    <col min="8947" max="8947" width="5.5703125" style="208" customWidth="1"/>
    <col min="8948" max="8948" width="28.140625" style="208" customWidth="1"/>
    <col min="8949" max="8961" width="14" style="208" customWidth="1"/>
    <col min="8962" max="8962" width="3.85546875" style="208" customWidth="1"/>
    <col min="8963" max="8963" width="13.7109375" style="208" bestFit="1" customWidth="1"/>
    <col min="8964" max="8965" width="12.7109375" style="208"/>
    <col min="8966" max="8966" width="17.140625" style="208" customWidth="1"/>
    <col min="8967" max="8967" width="8.85546875" style="208" customWidth="1"/>
    <col min="8968" max="8968" width="12.7109375" style="208"/>
    <col min="8969" max="8969" width="14.85546875" style="208" customWidth="1"/>
    <col min="8970" max="8973" width="22.42578125" style="208" customWidth="1"/>
    <col min="8974" max="8974" width="25.28515625" style="208" customWidth="1"/>
    <col min="8975" max="8975" width="6.28515625" style="208" customWidth="1"/>
    <col min="8976" max="9201" width="12.7109375" style="208"/>
    <col min="9202" max="9202" width="3.85546875" style="208" customWidth="1"/>
    <col min="9203" max="9203" width="5.5703125" style="208" customWidth="1"/>
    <col min="9204" max="9204" width="28.140625" style="208" customWidth="1"/>
    <col min="9205" max="9217" width="14" style="208" customWidth="1"/>
    <col min="9218" max="9218" width="3.85546875" style="208" customWidth="1"/>
    <col min="9219" max="9219" width="13.7109375" style="208" bestFit="1" customWidth="1"/>
    <col min="9220" max="9221" width="12.7109375" style="208"/>
    <col min="9222" max="9222" width="17.140625" style="208" customWidth="1"/>
    <col min="9223" max="9223" width="8.85546875" style="208" customWidth="1"/>
    <col min="9224" max="9224" width="12.7109375" style="208"/>
    <col min="9225" max="9225" width="14.85546875" style="208" customWidth="1"/>
    <col min="9226" max="9229" width="22.42578125" style="208" customWidth="1"/>
    <col min="9230" max="9230" width="25.28515625" style="208" customWidth="1"/>
    <col min="9231" max="9231" width="6.28515625" style="208" customWidth="1"/>
    <col min="9232" max="9457" width="12.7109375" style="208"/>
    <col min="9458" max="9458" width="3.85546875" style="208" customWidth="1"/>
    <col min="9459" max="9459" width="5.5703125" style="208" customWidth="1"/>
    <col min="9460" max="9460" width="28.140625" style="208" customWidth="1"/>
    <col min="9461" max="9473" width="14" style="208" customWidth="1"/>
    <col min="9474" max="9474" width="3.85546875" style="208" customWidth="1"/>
    <col min="9475" max="9475" width="13.7109375" style="208" bestFit="1" customWidth="1"/>
    <col min="9476" max="9477" width="12.7109375" style="208"/>
    <col min="9478" max="9478" width="17.140625" style="208" customWidth="1"/>
    <col min="9479" max="9479" width="8.85546875" style="208" customWidth="1"/>
    <col min="9480" max="9480" width="12.7109375" style="208"/>
    <col min="9481" max="9481" width="14.85546875" style="208" customWidth="1"/>
    <col min="9482" max="9485" width="22.42578125" style="208" customWidth="1"/>
    <col min="9486" max="9486" width="25.28515625" style="208" customWidth="1"/>
    <col min="9487" max="9487" width="6.28515625" style="208" customWidth="1"/>
    <col min="9488" max="9713" width="12.7109375" style="208"/>
    <col min="9714" max="9714" width="3.85546875" style="208" customWidth="1"/>
    <col min="9715" max="9715" width="5.5703125" style="208" customWidth="1"/>
    <col min="9716" max="9716" width="28.140625" style="208" customWidth="1"/>
    <col min="9717" max="9729" width="14" style="208" customWidth="1"/>
    <col min="9730" max="9730" width="3.85546875" style="208" customWidth="1"/>
    <col min="9731" max="9731" width="13.7109375" style="208" bestFit="1" customWidth="1"/>
    <col min="9732" max="9733" width="12.7109375" style="208"/>
    <col min="9734" max="9734" width="17.140625" style="208" customWidth="1"/>
    <col min="9735" max="9735" width="8.85546875" style="208" customWidth="1"/>
    <col min="9736" max="9736" width="12.7109375" style="208"/>
    <col min="9737" max="9737" width="14.85546875" style="208" customWidth="1"/>
    <col min="9738" max="9741" width="22.42578125" style="208" customWidth="1"/>
    <col min="9742" max="9742" width="25.28515625" style="208" customWidth="1"/>
    <col min="9743" max="9743" width="6.28515625" style="208" customWidth="1"/>
    <col min="9744" max="9969" width="12.7109375" style="208"/>
    <col min="9970" max="9970" width="3.85546875" style="208" customWidth="1"/>
    <col min="9971" max="9971" width="5.5703125" style="208" customWidth="1"/>
    <col min="9972" max="9972" width="28.140625" style="208" customWidth="1"/>
    <col min="9973" max="9985" width="14" style="208" customWidth="1"/>
    <col min="9986" max="9986" width="3.85546875" style="208" customWidth="1"/>
    <col min="9987" max="9987" width="13.7109375" style="208" bestFit="1" customWidth="1"/>
    <col min="9988" max="9989" width="12.7109375" style="208"/>
    <col min="9990" max="9990" width="17.140625" style="208" customWidth="1"/>
    <col min="9991" max="9991" width="8.85546875" style="208" customWidth="1"/>
    <col min="9992" max="9992" width="12.7109375" style="208"/>
    <col min="9993" max="9993" width="14.85546875" style="208" customWidth="1"/>
    <col min="9994" max="9997" width="22.42578125" style="208" customWidth="1"/>
    <col min="9998" max="9998" width="25.28515625" style="208" customWidth="1"/>
    <col min="9999" max="9999" width="6.28515625" style="208" customWidth="1"/>
    <col min="10000" max="10225" width="12.7109375" style="208"/>
    <col min="10226" max="10226" width="3.85546875" style="208" customWidth="1"/>
    <col min="10227" max="10227" width="5.5703125" style="208" customWidth="1"/>
    <col min="10228" max="10228" width="28.140625" style="208" customWidth="1"/>
    <col min="10229" max="10241" width="14" style="208" customWidth="1"/>
    <col min="10242" max="10242" width="3.85546875" style="208" customWidth="1"/>
    <col min="10243" max="10243" width="13.7109375" style="208" bestFit="1" customWidth="1"/>
    <col min="10244" max="10245" width="12.7109375" style="208"/>
    <col min="10246" max="10246" width="17.140625" style="208" customWidth="1"/>
    <col min="10247" max="10247" width="8.85546875" style="208" customWidth="1"/>
    <col min="10248" max="10248" width="12.7109375" style="208"/>
    <col min="10249" max="10249" width="14.85546875" style="208" customWidth="1"/>
    <col min="10250" max="10253" width="22.42578125" style="208" customWidth="1"/>
    <col min="10254" max="10254" width="25.28515625" style="208" customWidth="1"/>
    <col min="10255" max="10255" width="6.28515625" style="208" customWidth="1"/>
    <col min="10256" max="10481" width="12.7109375" style="208"/>
    <col min="10482" max="10482" width="3.85546875" style="208" customWidth="1"/>
    <col min="10483" max="10483" width="5.5703125" style="208" customWidth="1"/>
    <col min="10484" max="10484" width="28.140625" style="208" customWidth="1"/>
    <col min="10485" max="10497" width="14" style="208" customWidth="1"/>
    <col min="10498" max="10498" width="3.85546875" style="208" customWidth="1"/>
    <col min="10499" max="10499" width="13.7109375" style="208" bestFit="1" customWidth="1"/>
    <col min="10500" max="10501" width="12.7109375" style="208"/>
    <col min="10502" max="10502" width="17.140625" style="208" customWidth="1"/>
    <col min="10503" max="10503" width="8.85546875" style="208" customWidth="1"/>
    <col min="10504" max="10504" width="12.7109375" style="208"/>
    <col min="10505" max="10505" width="14.85546875" style="208" customWidth="1"/>
    <col min="10506" max="10509" width="22.42578125" style="208" customWidth="1"/>
    <col min="10510" max="10510" width="25.28515625" style="208" customWidth="1"/>
    <col min="10511" max="10511" width="6.28515625" style="208" customWidth="1"/>
    <col min="10512" max="10737" width="12.7109375" style="208"/>
    <col min="10738" max="10738" width="3.85546875" style="208" customWidth="1"/>
    <col min="10739" max="10739" width="5.5703125" style="208" customWidth="1"/>
    <col min="10740" max="10740" width="28.140625" style="208" customWidth="1"/>
    <col min="10741" max="10753" width="14" style="208" customWidth="1"/>
    <col min="10754" max="10754" width="3.85546875" style="208" customWidth="1"/>
    <col min="10755" max="10755" width="13.7109375" style="208" bestFit="1" customWidth="1"/>
    <col min="10756" max="10757" width="12.7109375" style="208"/>
    <col min="10758" max="10758" width="17.140625" style="208" customWidth="1"/>
    <col min="10759" max="10759" width="8.85546875" style="208" customWidth="1"/>
    <col min="10760" max="10760" width="12.7109375" style="208"/>
    <col min="10761" max="10761" width="14.85546875" style="208" customWidth="1"/>
    <col min="10762" max="10765" width="22.42578125" style="208" customWidth="1"/>
    <col min="10766" max="10766" width="25.28515625" style="208" customWidth="1"/>
    <col min="10767" max="10767" width="6.28515625" style="208" customWidth="1"/>
    <col min="10768" max="10993" width="12.7109375" style="208"/>
    <col min="10994" max="10994" width="3.85546875" style="208" customWidth="1"/>
    <col min="10995" max="10995" width="5.5703125" style="208" customWidth="1"/>
    <col min="10996" max="10996" width="28.140625" style="208" customWidth="1"/>
    <col min="10997" max="11009" width="14" style="208" customWidth="1"/>
    <col min="11010" max="11010" width="3.85546875" style="208" customWidth="1"/>
    <col min="11011" max="11011" width="13.7109375" style="208" bestFit="1" customWidth="1"/>
    <col min="11012" max="11013" width="12.7109375" style="208"/>
    <col min="11014" max="11014" width="17.140625" style="208" customWidth="1"/>
    <col min="11015" max="11015" width="8.85546875" style="208" customWidth="1"/>
    <col min="11016" max="11016" width="12.7109375" style="208"/>
    <col min="11017" max="11017" width="14.85546875" style="208" customWidth="1"/>
    <col min="11018" max="11021" width="22.42578125" style="208" customWidth="1"/>
    <col min="11022" max="11022" width="25.28515625" style="208" customWidth="1"/>
    <col min="11023" max="11023" width="6.28515625" style="208" customWidth="1"/>
    <col min="11024" max="11249" width="12.7109375" style="208"/>
    <col min="11250" max="11250" width="3.85546875" style="208" customWidth="1"/>
    <col min="11251" max="11251" width="5.5703125" style="208" customWidth="1"/>
    <col min="11252" max="11252" width="28.140625" style="208" customWidth="1"/>
    <col min="11253" max="11265" width="14" style="208" customWidth="1"/>
    <col min="11266" max="11266" width="3.85546875" style="208" customWidth="1"/>
    <col min="11267" max="11267" width="13.7109375" style="208" bestFit="1" customWidth="1"/>
    <col min="11268" max="11269" width="12.7109375" style="208"/>
    <col min="11270" max="11270" width="17.140625" style="208" customWidth="1"/>
    <col min="11271" max="11271" width="8.85546875" style="208" customWidth="1"/>
    <col min="11272" max="11272" width="12.7109375" style="208"/>
    <col min="11273" max="11273" width="14.85546875" style="208" customWidth="1"/>
    <col min="11274" max="11277" width="22.42578125" style="208" customWidth="1"/>
    <col min="11278" max="11278" width="25.28515625" style="208" customWidth="1"/>
    <col min="11279" max="11279" width="6.28515625" style="208" customWidth="1"/>
    <col min="11280" max="11505" width="12.7109375" style="208"/>
    <col min="11506" max="11506" width="3.85546875" style="208" customWidth="1"/>
    <col min="11507" max="11507" width="5.5703125" style="208" customWidth="1"/>
    <col min="11508" max="11508" width="28.140625" style="208" customWidth="1"/>
    <col min="11509" max="11521" width="14" style="208" customWidth="1"/>
    <col min="11522" max="11522" width="3.85546875" style="208" customWidth="1"/>
    <col min="11523" max="11523" width="13.7109375" style="208" bestFit="1" customWidth="1"/>
    <col min="11524" max="11525" width="12.7109375" style="208"/>
    <col min="11526" max="11526" width="17.140625" style="208" customWidth="1"/>
    <col min="11527" max="11527" width="8.85546875" style="208" customWidth="1"/>
    <col min="11528" max="11528" width="12.7109375" style="208"/>
    <col min="11529" max="11529" width="14.85546875" style="208" customWidth="1"/>
    <col min="11530" max="11533" width="22.42578125" style="208" customWidth="1"/>
    <col min="11534" max="11534" width="25.28515625" style="208" customWidth="1"/>
    <col min="11535" max="11535" width="6.28515625" style="208" customWidth="1"/>
    <col min="11536" max="11761" width="12.7109375" style="208"/>
    <col min="11762" max="11762" width="3.85546875" style="208" customWidth="1"/>
    <col min="11763" max="11763" width="5.5703125" style="208" customWidth="1"/>
    <col min="11764" max="11764" width="28.140625" style="208" customWidth="1"/>
    <col min="11765" max="11777" width="14" style="208" customWidth="1"/>
    <col min="11778" max="11778" width="3.85546875" style="208" customWidth="1"/>
    <col min="11779" max="11779" width="13.7109375" style="208" bestFit="1" customWidth="1"/>
    <col min="11780" max="11781" width="12.7109375" style="208"/>
    <col min="11782" max="11782" width="17.140625" style="208" customWidth="1"/>
    <col min="11783" max="11783" width="8.85546875" style="208" customWidth="1"/>
    <col min="11784" max="11784" width="12.7109375" style="208"/>
    <col min="11785" max="11785" width="14.85546875" style="208" customWidth="1"/>
    <col min="11786" max="11789" width="22.42578125" style="208" customWidth="1"/>
    <col min="11790" max="11790" width="25.28515625" style="208" customWidth="1"/>
    <col min="11791" max="11791" width="6.28515625" style="208" customWidth="1"/>
    <col min="11792" max="12017" width="12.7109375" style="208"/>
    <col min="12018" max="12018" width="3.85546875" style="208" customWidth="1"/>
    <col min="12019" max="12019" width="5.5703125" style="208" customWidth="1"/>
    <col min="12020" max="12020" width="28.140625" style="208" customWidth="1"/>
    <col min="12021" max="12033" width="14" style="208" customWidth="1"/>
    <col min="12034" max="12034" width="3.85546875" style="208" customWidth="1"/>
    <col min="12035" max="12035" width="13.7109375" style="208" bestFit="1" customWidth="1"/>
    <col min="12036" max="12037" width="12.7109375" style="208"/>
    <col min="12038" max="12038" width="17.140625" style="208" customWidth="1"/>
    <col min="12039" max="12039" width="8.85546875" style="208" customWidth="1"/>
    <col min="12040" max="12040" width="12.7109375" style="208"/>
    <col min="12041" max="12041" width="14.85546875" style="208" customWidth="1"/>
    <col min="12042" max="12045" width="22.42578125" style="208" customWidth="1"/>
    <col min="12046" max="12046" width="25.28515625" style="208" customWidth="1"/>
    <col min="12047" max="12047" width="6.28515625" style="208" customWidth="1"/>
    <col min="12048" max="12273" width="12.7109375" style="208"/>
    <col min="12274" max="12274" width="3.85546875" style="208" customWidth="1"/>
    <col min="12275" max="12275" width="5.5703125" style="208" customWidth="1"/>
    <col min="12276" max="12276" width="28.140625" style="208" customWidth="1"/>
    <col min="12277" max="12289" width="14" style="208" customWidth="1"/>
    <col min="12290" max="12290" width="3.85546875" style="208" customWidth="1"/>
    <col min="12291" max="12291" width="13.7109375" style="208" bestFit="1" customWidth="1"/>
    <col min="12292" max="12293" width="12.7109375" style="208"/>
    <col min="12294" max="12294" width="17.140625" style="208" customWidth="1"/>
    <col min="12295" max="12295" width="8.85546875" style="208" customWidth="1"/>
    <col min="12296" max="12296" width="12.7109375" style="208"/>
    <col min="12297" max="12297" width="14.85546875" style="208" customWidth="1"/>
    <col min="12298" max="12301" width="22.42578125" style="208" customWidth="1"/>
    <col min="12302" max="12302" width="25.28515625" style="208" customWidth="1"/>
    <col min="12303" max="12303" width="6.28515625" style="208" customWidth="1"/>
    <col min="12304" max="12529" width="12.7109375" style="208"/>
    <col min="12530" max="12530" width="3.85546875" style="208" customWidth="1"/>
    <col min="12531" max="12531" width="5.5703125" style="208" customWidth="1"/>
    <col min="12532" max="12532" width="28.140625" style="208" customWidth="1"/>
    <col min="12533" max="12545" width="14" style="208" customWidth="1"/>
    <col min="12546" max="12546" width="3.85546875" style="208" customWidth="1"/>
    <col min="12547" max="12547" width="13.7109375" style="208" bestFit="1" customWidth="1"/>
    <col min="12548" max="12549" width="12.7109375" style="208"/>
    <col min="12550" max="12550" width="17.140625" style="208" customWidth="1"/>
    <col min="12551" max="12551" width="8.85546875" style="208" customWidth="1"/>
    <col min="12552" max="12552" width="12.7109375" style="208"/>
    <col min="12553" max="12553" width="14.85546875" style="208" customWidth="1"/>
    <col min="12554" max="12557" width="22.42578125" style="208" customWidth="1"/>
    <col min="12558" max="12558" width="25.28515625" style="208" customWidth="1"/>
    <col min="12559" max="12559" width="6.28515625" style="208" customWidth="1"/>
    <col min="12560" max="12785" width="12.7109375" style="208"/>
    <col min="12786" max="12786" width="3.85546875" style="208" customWidth="1"/>
    <col min="12787" max="12787" width="5.5703125" style="208" customWidth="1"/>
    <col min="12788" max="12788" width="28.140625" style="208" customWidth="1"/>
    <col min="12789" max="12801" width="14" style="208" customWidth="1"/>
    <col min="12802" max="12802" width="3.85546875" style="208" customWidth="1"/>
    <col min="12803" max="12803" width="13.7109375" style="208" bestFit="1" customWidth="1"/>
    <col min="12804" max="12805" width="12.7109375" style="208"/>
    <col min="12806" max="12806" width="17.140625" style="208" customWidth="1"/>
    <col min="12807" max="12807" width="8.85546875" style="208" customWidth="1"/>
    <col min="12808" max="12808" width="12.7109375" style="208"/>
    <col min="12809" max="12809" width="14.85546875" style="208" customWidth="1"/>
    <col min="12810" max="12813" width="22.42578125" style="208" customWidth="1"/>
    <col min="12814" max="12814" width="25.28515625" style="208" customWidth="1"/>
    <col min="12815" max="12815" width="6.28515625" style="208" customWidth="1"/>
    <col min="12816" max="13041" width="12.7109375" style="208"/>
    <col min="13042" max="13042" width="3.85546875" style="208" customWidth="1"/>
    <col min="13043" max="13043" width="5.5703125" style="208" customWidth="1"/>
    <col min="13044" max="13044" width="28.140625" style="208" customWidth="1"/>
    <col min="13045" max="13057" width="14" style="208" customWidth="1"/>
    <col min="13058" max="13058" width="3.85546875" style="208" customWidth="1"/>
    <col min="13059" max="13059" width="13.7109375" style="208" bestFit="1" customWidth="1"/>
    <col min="13060" max="13061" width="12.7109375" style="208"/>
    <col min="13062" max="13062" width="17.140625" style="208" customWidth="1"/>
    <col min="13063" max="13063" width="8.85546875" style="208" customWidth="1"/>
    <col min="13064" max="13064" width="12.7109375" style="208"/>
    <col min="13065" max="13065" width="14.85546875" style="208" customWidth="1"/>
    <col min="13066" max="13069" width="22.42578125" style="208" customWidth="1"/>
    <col min="13070" max="13070" width="25.28515625" style="208" customWidth="1"/>
    <col min="13071" max="13071" width="6.28515625" style="208" customWidth="1"/>
    <col min="13072" max="13297" width="12.7109375" style="208"/>
    <col min="13298" max="13298" width="3.85546875" style="208" customWidth="1"/>
    <col min="13299" max="13299" width="5.5703125" style="208" customWidth="1"/>
    <col min="13300" max="13300" width="28.140625" style="208" customWidth="1"/>
    <col min="13301" max="13313" width="14" style="208" customWidth="1"/>
    <col min="13314" max="13314" width="3.85546875" style="208" customWidth="1"/>
    <col min="13315" max="13315" width="13.7109375" style="208" bestFit="1" customWidth="1"/>
    <col min="13316" max="13317" width="12.7109375" style="208"/>
    <col min="13318" max="13318" width="17.140625" style="208" customWidth="1"/>
    <col min="13319" max="13319" width="8.85546875" style="208" customWidth="1"/>
    <col min="13320" max="13320" width="12.7109375" style="208"/>
    <col min="13321" max="13321" width="14.85546875" style="208" customWidth="1"/>
    <col min="13322" max="13325" width="22.42578125" style="208" customWidth="1"/>
    <col min="13326" max="13326" width="25.28515625" style="208" customWidth="1"/>
    <col min="13327" max="13327" width="6.28515625" style="208" customWidth="1"/>
    <col min="13328" max="13553" width="12.7109375" style="208"/>
    <col min="13554" max="13554" width="3.85546875" style="208" customWidth="1"/>
    <col min="13555" max="13555" width="5.5703125" style="208" customWidth="1"/>
    <col min="13556" max="13556" width="28.140625" style="208" customWidth="1"/>
    <col min="13557" max="13569" width="14" style="208" customWidth="1"/>
    <col min="13570" max="13570" width="3.85546875" style="208" customWidth="1"/>
    <col min="13571" max="13571" width="13.7109375" style="208" bestFit="1" customWidth="1"/>
    <col min="13572" max="13573" width="12.7109375" style="208"/>
    <col min="13574" max="13574" width="17.140625" style="208" customWidth="1"/>
    <col min="13575" max="13575" width="8.85546875" style="208" customWidth="1"/>
    <col min="13576" max="13576" width="12.7109375" style="208"/>
    <col min="13577" max="13577" width="14.85546875" style="208" customWidth="1"/>
    <col min="13578" max="13581" width="22.42578125" style="208" customWidth="1"/>
    <col min="13582" max="13582" width="25.28515625" style="208" customWidth="1"/>
    <col min="13583" max="13583" width="6.28515625" style="208" customWidth="1"/>
    <col min="13584" max="13809" width="12.7109375" style="208"/>
    <col min="13810" max="13810" width="3.85546875" style="208" customWidth="1"/>
    <col min="13811" max="13811" width="5.5703125" style="208" customWidth="1"/>
    <col min="13812" max="13812" width="28.140625" style="208" customWidth="1"/>
    <col min="13813" max="13825" width="14" style="208" customWidth="1"/>
    <col min="13826" max="13826" width="3.85546875" style="208" customWidth="1"/>
    <col min="13827" max="13827" width="13.7109375" style="208" bestFit="1" customWidth="1"/>
    <col min="13828" max="13829" width="12.7109375" style="208"/>
    <col min="13830" max="13830" width="17.140625" style="208" customWidth="1"/>
    <col min="13831" max="13831" width="8.85546875" style="208" customWidth="1"/>
    <col min="13832" max="13832" width="12.7109375" style="208"/>
    <col min="13833" max="13833" width="14.85546875" style="208" customWidth="1"/>
    <col min="13834" max="13837" width="22.42578125" style="208" customWidth="1"/>
    <col min="13838" max="13838" width="25.28515625" style="208" customWidth="1"/>
    <col min="13839" max="13839" width="6.28515625" style="208" customWidth="1"/>
    <col min="13840" max="14065" width="12.7109375" style="208"/>
    <col min="14066" max="14066" width="3.85546875" style="208" customWidth="1"/>
    <col min="14067" max="14067" width="5.5703125" style="208" customWidth="1"/>
    <col min="14068" max="14068" width="28.140625" style="208" customWidth="1"/>
    <col min="14069" max="14081" width="14" style="208" customWidth="1"/>
    <col min="14082" max="14082" width="3.85546875" style="208" customWidth="1"/>
    <col min="14083" max="14083" width="13.7109375" style="208" bestFit="1" customWidth="1"/>
    <col min="14084" max="14085" width="12.7109375" style="208"/>
    <col min="14086" max="14086" width="17.140625" style="208" customWidth="1"/>
    <col min="14087" max="14087" width="8.85546875" style="208" customWidth="1"/>
    <col min="14088" max="14088" width="12.7109375" style="208"/>
    <col min="14089" max="14089" width="14.85546875" style="208" customWidth="1"/>
    <col min="14090" max="14093" width="22.42578125" style="208" customWidth="1"/>
    <col min="14094" max="14094" width="25.28515625" style="208" customWidth="1"/>
    <col min="14095" max="14095" width="6.28515625" style="208" customWidth="1"/>
    <col min="14096" max="14321" width="12.7109375" style="208"/>
    <col min="14322" max="14322" width="3.85546875" style="208" customWidth="1"/>
    <col min="14323" max="14323" width="5.5703125" style="208" customWidth="1"/>
    <col min="14324" max="14324" width="28.140625" style="208" customWidth="1"/>
    <col min="14325" max="14337" width="14" style="208" customWidth="1"/>
    <col min="14338" max="14338" width="3.85546875" style="208" customWidth="1"/>
    <col min="14339" max="14339" width="13.7109375" style="208" bestFit="1" customWidth="1"/>
    <col min="14340" max="14341" width="12.7109375" style="208"/>
    <col min="14342" max="14342" width="17.140625" style="208" customWidth="1"/>
    <col min="14343" max="14343" width="8.85546875" style="208" customWidth="1"/>
    <col min="14344" max="14344" width="12.7109375" style="208"/>
    <col min="14345" max="14345" width="14.85546875" style="208" customWidth="1"/>
    <col min="14346" max="14349" width="22.42578125" style="208" customWidth="1"/>
    <col min="14350" max="14350" width="25.28515625" style="208" customWidth="1"/>
    <col min="14351" max="14351" width="6.28515625" style="208" customWidth="1"/>
    <col min="14352" max="14577" width="12.7109375" style="208"/>
    <col min="14578" max="14578" width="3.85546875" style="208" customWidth="1"/>
    <col min="14579" max="14579" width="5.5703125" style="208" customWidth="1"/>
    <col min="14580" max="14580" width="28.140625" style="208" customWidth="1"/>
    <col min="14581" max="14593" width="14" style="208" customWidth="1"/>
    <col min="14594" max="14594" width="3.85546875" style="208" customWidth="1"/>
    <col min="14595" max="14595" width="13.7109375" style="208" bestFit="1" customWidth="1"/>
    <col min="14596" max="14597" width="12.7109375" style="208"/>
    <col min="14598" max="14598" width="17.140625" style="208" customWidth="1"/>
    <col min="14599" max="14599" width="8.85546875" style="208" customWidth="1"/>
    <col min="14600" max="14600" width="12.7109375" style="208"/>
    <col min="14601" max="14601" width="14.85546875" style="208" customWidth="1"/>
    <col min="14602" max="14605" width="22.42578125" style="208" customWidth="1"/>
    <col min="14606" max="14606" width="25.28515625" style="208" customWidth="1"/>
    <col min="14607" max="14607" width="6.28515625" style="208" customWidth="1"/>
    <col min="14608" max="14833" width="12.7109375" style="208"/>
    <col min="14834" max="14834" width="3.85546875" style="208" customWidth="1"/>
    <col min="14835" max="14835" width="5.5703125" style="208" customWidth="1"/>
    <col min="14836" max="14836" width="28.140625" style="208" customWidth="1"/>
    <col min="14837" max="14849" width="14" style="208" customWidth="1"/>
    <col min="14850" max="14850" width="3.85546875" style="208" customWidth="1"/>
    <col min="14851" max="14851" width="13.7109375" style="208" bestFit="1" customWidth="1"/>
    <col min="14852" max="14853" width="12.7109375" style="208"/>
    <col min="14854" max="14854" width="17.140625" style="208" customWidth="1"/>
    <col min="14855" max="14855" width="8.85546875" style="208" customWidth="1"/>
    <col min="14856" max="14856" width="12.7109375" style="208"/>
    <col min="14857" max="14857" width="14.85546875" style="208" customWidth="1"/>
    <col min="14858" max="14861" width="22.42578125" style="208" customWidth="1"/>
    <col min="14862" max="14862" width="25.28515625" style="208" customWidth="1"/>
    <col min="14863" max="14863" width="6.28515625" style="208" customWidth="1"/>
    <col min="14864" max="15089" width="12.7109375" style="208"/>
    <col min="15090" max="15090" width="3.85546875" style="208" customWidth="1"/>
    <col min="15091" max="15091" width="5.5703125" style="208" customWidth="1"/>
    <col min="15092" max="15092" width="28.140625" style="208" customWidth="1"/>
    <col min="15093" max="15105" width="14" style="208" customWidth="1"/>
    <col min="15106" max="15106" width="3.85546875" style="208" customWidth="1"/>
    <col min="15107" max="15107" width="13.7109375" style="208" bestFit="1" customWidth="1"/>
    <col min="15108" max="15109" width="12.7109375" style="208"/>
    <col min="15110" max="15110" width="17.140625" style="208" customWidth="1"/>
    <col min="15111" max="15111" width="8.85546875" style="208" customWidth="1"/>
    <col min="15112" max="15112" width="12.7109375" style="208"/>
    <col min="15113" max="15113" width="14.85546875" style="208" customWidth="1"/>
    <col min="15114" max="15117" width="22.42578125" style="208" customWidth="1"/>
    <col min="15118" max="15118" width="25.28515625" style="208" customWidth="1"/>
    <col min="15119" max="15119" width="6.28515625" style="208" customWidth="1"/>
    <col min="15120" max="15345" width="12.7109375" style="208"/>
    <col min="15346" max="15346" width="3.85546875" style="208" customWidth="1"/>
    <col min="15347" max="15347" width="5.5703125" style="208" customWidth="1"/>
    <col min="15348" max="15348" width="28.140625" style="208" customWidth="1"/>
    <col min="15349" max="15361" width="14" style="208" customWidth="1"/>
    <col min="15362" max="15362" width="3.85546875" style="208" customWidth="1"/>
    <col min="15363" max="15363" width="13.7109375" style="208" bestFit="1" customWidth="1"/>
    <col min="15364" max="15365" width="12.7109375" style="208"/>
    <col min="15366" max="15366" width="17.140625" style="208" customWidth="1"/>
    <col min="15367" max="15367" width="8.85546875" style="208" customWidth="1"/>
    <col min="15368" max="15368" width="12.7109375" style="208"/>
    <col min="15369" max="15369" width="14.85546875" style="208" customWidth="1"/>
    <col min="15370" max="15373" width="22.42578125" style="208" customWidth="1"/>
    <col min="15374" max="15374" width="25.28515625" style="208" customWidth="1"/>
    <col min="15375" max="15375" width="6.28515625" style="208" customWidth="1"/>
    <col min="15376" max="15601" width="12.7109375" style="208"/>
    <col min="15602" max="15602" width="3.85546875" style="208" customWidth="1"/>
    <col min="15603" max="15603" width="5.5703125" style="208" customWidth="1"/>
    <col min="15604" max="15604" width="28.140625" style="208" customWidth="1"/>
    <col min="15605" max="15617" width="14" style="208" customWidth="1"/>
    <col min="15618" max="15618" width="3.85546875" style="208" customWidth="1"/>
    <col min="15619" max="15619" width="13.7109375" style="208" bestFit="1" customWidth="1"/>
    <col min="15620" max="15621" width="12.7109375" style="208"/>
    <col min="15622" max="15622" width="17.140625" style="208" customWidth="1"/>
    <col min="15623" max="15623" width="8.85546875" style="208" customWidth="1"/>
    <col min="15624" max="15624" width="12.7109375" style="208"/>
    <col min="15625" max="15625" width="14.85546875" style="208" customWidth="1"/>
    <col min="15626" max="15629" width="22.42578125" style="208" customWidth="1"/>
    <col min="15630" max="15630" width="25.28515625" style="208" customWidth="1"/>
    <col min="15631" max="15631" width="6.28515625" style="208" customWidth="1"/>
    <col min="15632" max="15857" width="12.7109375" style="208"/>
    <col min="15858" max="15858" width="3.85546875" style="208" customWidth="1"/>
    <col min="15859" max="15859" width="5.5703125" style="208" customWidth="1"/>
    <col min="15860" max="15860" width="28.140625" style="208" customWidth="1"/>
    <col min="15861" max="15873" width="14" style="208" customWidth="1"/>
    <col min="15874" max="15874" width="3.85546875" style="208" customWidth="1"/>
    <col min="15875" max="15875" width="13.7109375" style="208" bestFit="1" customWidth="1"/>
    <col min="15876" max="15877" width="12.7109375" style="208"/>
    <col min="15878" max="15878" width="17.140625" style="208" customWidth="1"/>
    <col min="15879" max="15879" width="8.85546875" style="208" customWidth="1"/>
    <col min="15880" max="15880" width="12.7109375" style="208"/>
    <col min="15881" max="15881" width="14.85546875" style="208" customWidth="1"/>
    <col min="15882" max="15885" width="22.42578125" style="208" customWidth="1"/>
    <col min="15886" max="15886" width="25.28515625" style="208" customWidth="1"/>
    <col min="15887" max="15887" width="6.28515625" style="208" customWidth="1"/>
    <col min="15888" max="16113" width="12.7109375" style="208"/>
    <col min="16114" max="16114" width="3.85546875" style="208" customWidth="1"/>
    <col min="16115" max="16115" width="5.5703125" style="208" customWidth="1"/>
    <col min="16116" max="16116" width="28.140625" style="208" customWidth="1"/>
    <col min="16117" max="16129" width="14" style="208" customWidth="1"/>
    <col min="16130" max="16130" width="3.85546875" style="208" customWidth="1"/>
    <col min="16131" max="16131" width="13.7109375" style="208" bestFit="1" customWidth="1"/>
    <col min="16132" max="16133" width="12.7109375" style="208"/>
    <col min="16134" max="16134" width="17.140625" style="208" customWidth="1"/>
    <col min="16135" max="16135" width="8.85546875" style="208" customWidth="1"/>
    <col min="16136" max="16136" width="12.7109375" style="208"/>
    <col min="16137" max="16137" width="14.85546875" style="208" customWidth="1"/>
    <col min="16138" max="16141" width="22.42578125" style="208" customWidth="1"/>
    <col min="16142" max="16142" width="25.28515625" style="208" customWidth="1"/>
    <col min="16143" max="16143" width="6.28515625" style="208" customWidth="1"/>
    <col min="16144" max="16384" width="12.7109375" style="208"/>
  </cols>
  <sheetData>
    <row r="1" spans="1:18" ht="13.5" customHeight="1">
      <c r="C1" s="208" t="s">
        <v>1</v>
      </c>
      <c r="D1" s="208" t="s">
        <v>1</v>
      </c>
      <c r="E1" s="210" t="s">
        <v>1</v>
      </c>
      <c r="F1" s="210"/>
      <c r="G1" s="210"/>
      <c r="H1" s="208" t="s">
        <v>1</v>
      </c>
      <c r="P1" s="208" t="s">
        <v>1</v>
      </c>
    </row>
    <row r="2" spans="1:18" ht="18.75">
      <c r="B2" s="377" t="s">
        <v>139</v>
      </c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</row>
    <row r="3" spans="1:18" ht="24.75" customHeight="1" thickBot="1">
      <c r="B3" s="211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</row>
    <row r="4" spans="1:18" ht="24.75" customHeight="1">
      <c r="A4" s="213"/>
      <c r="B4" s="382" t="s">
        <v>140</v>
      </c>
      <c r="C4" s="383"/>
      <c r="D4" s="214" t="s">
        <v>2</v>
      </c>
      <c r="E4" s="215" t="s">
        <v>3</v>
      </c>
      <c r="F4" s="215" t="s">
        <v>4</v>
      </c>
      <c r="G4" s="215" t="s">
        <v>5</v>
      </c>
      <c r="H4" s="215" t="s">
        <v>6</v>
      </c>
      <c r="I4" s="214" t="s">
        <v>7</v>
      </c>
      <c r="J4" s="214" t="s">
        <v>8</v>
      </c>
      <c r="K4" s="214" t="s">
        <v>9</v>
      </c>
      <c r="L4" s="214" t="s">
        <v>10</v>
      </c>
      <c r="M4" s="214" t="s">
        <v>11</v>
      </c>
      <c r="N4" s="216" t="s">
        <v>12</v>
      </c>
      <c r="O4" s="214" t="s">
        <v>13</v>
      </c>
      <c r="P4" s="217">
        <v>2025</v>
      </c>
    </row>
    <row r="5" spans="1:18" ht="24.75" customHeight="1" thickBot="1">
      <c r="A5" s="213"/>
      <c r="B5" s="384"/>
      <c r="C5" s="385"/>
      <c r="D5" s="218" t="s">
        <v>14</v>
      </c>
      <c r="E5" s="218" t="s">
        <v>14</v>
      </c>
      <c r="F5" s="218" t="s">
        <v>14</v>
      </c>
      <c r="G5" s="218" t="s">
        <v>14</v>
      </c>
      <c r="H5" s="218" t="s">
        <v>14</v>
      </c>
      <c r="I5" s="218" t="s">
        <v>14</v>
      </c>
      <c r="J5" s="218" t="s">
        <v>14</v>
      </c>
      <c r="K5" s="218" t="s">
        <v>14</v>
      </c>
      <c r="L5" s="218" t="s">
        <v>14</v>
      </c>
      <c r="M5" s="218" t="s">
        <v>14</v>
      </c>
      <c r="N5" s="218" t="s">
        <v>14</v>
      </c>
      <c r="O5" s="218" t="s">
        <v>14</v>
      </c>
      <c r="P5" s="219" t="s">
        <v>14</v>
      </c>
    </row>
    <row r="6" spans="1:18" ht="24.75" customHeight="1">
      <c r="A6" s="213"/>
      <c r="B6" s="220"/>
      <c r="C6" s="221" t="s">
        <v>141</v>
      </c>
      <c r="D6" s="222">
        <v>332.16073899999998</v>
      </c>
      <c r="E6" s="223">
        <v>200.52363800000001</v>
      </c>
      <c r="F6" s="223">
        <v>226.21625700000001</v>
      </c>
      <c r="G6" s="223">
        <v>334.75574399999999</v>
      </c>
      <c r="H6" s="223">
        <v>390.08065099999999</v>
      </c>
      <c r="I6" s="223">
        <v>271.88170000000002</v>
      </c>
      <c r="J6" s="223">
        <v>285.81190700000002</v>
      </c>
      <c r="K6" s="223">
        <v>218.73151999999999</v>
      </c>
      <c r="L6" s="223">
        <v>147.941149</v>
      </c>
      <c r="M6" s="223">
        <v>212.81691599999999</v>
      </c>
      <c r="N6" s="223">
        <v>269.06778700000001</v>
      </c>
      <c r="O6" s="223">
        <v>290.13680299999999</v>
      </c>
      <c r="P6" s="224">
        <v>3180.1248110000001</v>
      </c>
      <c r="Q6" s="208" t="s">
        <v>1</v>
      </c>
    </row>
    <row r="7" spans="1:18" ht="24.75" customHeight="1">
      <c r="A7" s="213" t="s">
        <v>1</v>
      </c>
      <c r="B7" s="225"/>
      <c r="C7" s="226" t="s">
        <v>142</v>
      </c>
      <c r="D7" s="227">
        <v>64.379807</v>
      </c>
      <c r="E7" s="228">
        <v>74.699984000000001</v>
      </c>
      <c r="F7" s="228">
        <v>51.878521999999997</v>
      </c>
      <c r="G7" s="228">
        <v>45.148662000000002</v>
      </c>
      <c r="H7" s="228">
        <v>68.086642999999995</v>
      </c>
      <c r="I7" s="228">
        <v>68.778025</v>
      </c>
      <c r="J7" s="228">
        <v>88.191261999999995</v>
      </c>
      <c r="K7" s="228">
        <v>101.666321</v>
      </c>
      <c r="L7" s="228">
        <v>123.369023</v>
      </c>
      <c r="M7" s="228">
        <v>45.101987999999999</v>
      </c>
      <c r="N7" s="228">
        <v>36.562679000000003</v>
      </c>
      <c r="O7" s="228">
        <v>48.158282999999997</v>
      </c>
      <c r="P7" s="229">
        <v>816.02119900000002</v>
      </c>
    </row>
    <row r="8" spans="1:18" ht="24.75" customHeight="1">
      <c r="A8" s="213"/>
      <c r="B8" s="230"/>
      <c r="C8" s="226" t="s">
        <v>143</v>
      </c>
      <c r="D8" s="227">
        <v>34.930222000000001</v>
      </c>
      <c r="E8" s="228">
        <v>53.427263000000004</v>
      </c>
      <c r="F8" s="228">
        <v>48.606119999999997</v>
      </c>
      <c r="G8" s="228">
        <v>28.406188</v>
      </c>
      <c r="H8" s="228">
        <v>41.925289999999997</v>
      </c>
      <c r="I8" s="228">
        <v>33.976376999999999</v>
      </c>
      <c r="J8" s="228">
        <v>47.180739000000003</v>
      </c>
      <c r="K8" s="228">
        <v>40.666274999999999</v>
      </c>
      <c r="L8" s="228">
        <v>73.930142000000004</v>
      </c>
      <c r="M8" s="228">
        <v>41.929440999999997</v>
      </c>
      <c r="N8" s="228">
        <v>75.545360000000002</v>
      </c>
      <c r="O8" s="228">
        <v>71.802819999999997</v>
      </c>
      <c r="P8" s="229">
        <v>592.32623699999999</v>
      </c>
    </row>
    <row r="9" spans="1:18" ht="24.75" customHeight="1" thickBot="1">
      <c r="A9" s="213"/>
      <c r="B9" s="231" t="s">
        <v>17</v>
      </c>
      <c r="C9" s="232" t="s">
        <v>128</v>
      </c>
      <c r="D9" s="233">
        <v>431.47076800000002</v>
      </c>
      <c r="E9" s="234">
        <v>328.65088500000002</v>
      </c>
      <c r="F9" s="234">
        <v>326.70089899999999</v>
      </c>
      <c r="G9" s="234">
        <v>408.31059399999998</v>
      </c>
      <c r="H9" s="234">
        <v>500.09258399999999</v>
      </c>
      <c r="I9" s="234">
        <v>374.63610199999999</v>
      </c>
      <c r="J9" s="233">
        <v>421.18390799999997</v>
      </c>
      <c r="K9" s="233">
        <v>361.06411600000001</v>
      </c>
      <c r="L9" s="233">
        <v>345.24031400000001</v>
      </c>
      <c r="M9" s="233">
        <v>299.84834499999999</v>
      </c>
      <c r="N9" s="233">
        <v>381.17582599999997</v>
      </c>
      <c r="O9" s="233">
        <v>410.09790600000002</v>
      </c>
      <c r="P9" s="350">
        <v>4588.4722469999997</v>
      </c>
      <c r="R9" s="208" t="s">
        <v>1</v>
      </c>
    </row>
    <row r="10" spans="1:18" ht="24.75" customHeight="1">
      <c r="A10" s="213"/>
      <c r="B10" s="220"/>
      <c r="C10" s="221" t="s">
        <v>144</v>
      </c>
      <c r="D10" s="222">
        <v>173.788184</v>
      </c>
      <c r="E10" s="223">
        <v>213.85272699999999</v>
      </c>
      <c r="F10" s="223">
        <v>336.94248299999998</v>
      </c>
      <c r="G10" s="223">
        <v>163.177334</v>
      </c>
      <c r="H10" s="223">
        <v>133.28294600000001</v>
      </c>
      <c r="I10" s="223">
        <v>196.520816</v>
      </c>
      <c r="J10" s="223">
        <v>223.50919500000001</v>
      </c>
      <c r="K10" s="223">
        <v>274.02097300000003</v>
      </c>
      <c r="L10" s="223">
        <v>322.18590899999998</v>
      </c>
      <c r="M10" s="223">
        <v>216.287691</v>
      </c>
      <c r="N10" s="223">
        <v>285.79058099999997</v>
      </c>
      <c r="O10" s="223">
        <v>247.200141</v>
      </c>
      <c r="P10" s="224">
        <v>2786.5589799999998</v>
      </c>
    </row>
    <row r="11" spans="1:18" ht="24.75" customHeight="1">
      <c r="A11" s="213"/>
      <c r="B11" s="225"/>
      <c r="C11" s="226" t="s">
        <v>130</v>
      </c>
      <c r="D11" s="227">
        <v>98.370766000000003</v>
      </c>
      <c r="E11" s="228">
        <v>63.106928000000003</v>
      </c>
      <c r="F11" s="228">
        <v>118.979091</v>
      </c>
      <c r="G11" s="228">
        <v>146.19018800000001</v>
      </c>
      <c r="H11" s="228">
        <v>92.465902999999997</v>
      </c>
      <c r="I11" s="228">
        <v>72.631865000000005</v>
      </c>
      <c r="J11" s="228">
        <v>75.350763000000001</v>
      </c>
      <c r="K11" s="228">
        <v>64.204521</v>
      </c>
      <c r="L11" s="228">
        <v>55.860098000000001</v>
      </c>
      <c r="M11" s="228">
        <v>89.998745999999997</v>
      </c>
      <c r="N11" s="228">
        <v>113.781797</v>
      </c>
      <c r="O11" s="228">
        <v>93.959198000000001</v>
      </c>
      <c r="P11" s="229">
        <v>1084.899864</v>
      </c>
    </row>
    <row r="12" spans="1:18" ht="24.75" customHeight="1">
      <c r="A12" s="213"/>
      <c r="B12" s="230"/>
      <c r="C12" s="226" t="s">
        <v>131</v>
      </c>
      <c r="D12" s="227">
        <v>309.12078500000001</v>
      </c>
      <c r="E12" s="228">
        <v>169.55230399999999</v>
      </c>
      <c r="F12" s="228">
        <v>301.87248299999999</v>
      </c>
      <c r="G12" s="228">
        <v>359.46552600000001</v>
      </c>
      <c r="H12" s="228">
        <v>262.920928</v>
      </c>
      <c r="I12" s="228">
        <v>256.075762</v>
      </c>
      <c r="J12" s="228">
        <v>284.78393999999997</v>
      </c>
      <c r="K12" s="228">
        <v>252.49929800000001</v>
      </c>
      <c r="L12" s="228">
        <v>175.02257599999999</v>
      </c>
      <c r="M12" s="228">
        <v>180.704251</v>
      </c>
      <c r="N12" s="228">
        <v>200.72883400000001</v>
      </c>
      <c r="O12" s="228">
        <v>226.64341999999999</v>
      </c>
      <c r="P12" s="229">
        <v>2979.3901070000002</v>
      </c>
    </row>
    <row r="13" spans="1:18" ht="24.75" customHeight="1" thickBot="1">
      <c r="A13" s="213"/>
      <c r="B13" s="236" t="s">
        <v>19</v>
      </c>
      <c r="C13" s="237" t="s">
        <v>132</v>
      </c>
      <c r="D13" s="238">
        <v>581.27973499999996</v>
      </c>
      <c r="E13" s="239">
        <v>446.51195899999999</v>
      </c>
      <c r="F13" s="239">
        <v>757.79405699999995</v>
      </c>
      <c r="G13" s="239">
        <v>668.83304799999996</v>
      </c>
      <c r="H13" s="239">
        <v>488.66977700000001</v>
      </c>
      <c r="I13" s="239">
        <v>525.22844299999997</v>
      </c>
      <c r="J13" s="238">
        <v>583.64389800000004</v>
      </c>
      <c r="K13" s="238">
        <v>590.72479199999998</v>
      </c>
      <c r="L13" s="238">
        <v>553.06858299999999</v>
      </c>
      <c r="M13" s="238">
        <v>486.99068799999998</v>
      </c>
      <c r="N13" s="238">
        <v>600.30121199999996</v>
      </c>
      <c r="O13" s="238">
        <v>567.80275900000004</v>
      </c>
      <c r="P13" s="240">
        <v>6850.8489509999999</v>
      </c>
    </row>
    <row r="14" spans="1:18" ht="24.75" customHeight="1" thickBot="1">
      <c r="A14" s="213"/>
      <c r="B14" s="241" t="s">
        <v>21</v>
      </c>
      <c r="C14" s="242" t="s">
        <v>133</v>
      </c>
      <c r="D14" s="243">
        <v>149.808967</v>
      </c>
      <c r="E14" s="243">
        <v>117.861074</v>
      </c>
      <c r="F14" s="243">
        <v>431.09315800000002</v>
      </c>
      <c r="G14" s="243">
        <v>260.52245399999998</v>
      </c>
      <c r="H14" s="243">
        <v>-11.422807000000001</v>
      </c>
      <c r="I14" s="243">
        <v>150.592341</v>
      </c>
      <c r="J14" s="243">
        <v>162.45999</v>
      </c>
      <c r="K14" s="243">
        <v>229.660676</v>
      </c>
      <c r="L14" s="243">
        <v>207.82826900000001</v>
      </c>
      <c r="M14" s="243">
        <v>187.14234300000001</v>
      </c>
      <c r="N14" s="243">
        <v>219.12538599999999</v>
      </c>
      <c r="O14" s="243">
        <v>157.70485300000001</v>
      </c>
      <c r="P14" s="244">
        <v>2262.3767039999998</v>
      </c>
    </row>
    <row r="15" spans="1:18" ht="15" customHeight="1" thickBot="1">
      <c r="B15" s="376"/>
      <c r="C15" s="376"/>
      <c r="D15" s="245" t="s">
        <v>1</v>
      </c>
      <c r="E15" s="245" t="s">
        <v>1</v>
      </c>
      <c r="F15" s="245" t="s">
        <v>1</v>
      </c>
      <c r="G15" s="245" t="s">
        <v>1</v>
      </c>
      <c r="H15" s="245" t="s">
        <v>1</v>
      </c>
      <c r="I15" s="245" t="s">
        <v>1</v>
      </c>
      <c r="J15" s="245"/>
      <c r="K15" s="245"/>
      <c r="L15" s="245"/>
      <c r="M15" s="245"/>
      <c r="N15" s="245"/>
      <c r="O15" s="245"/>
      <c r="P15" s="245" t="s">
        <v>1</v>
      </c>
    </row>
    <row r="16" spans="1:18" ht="24.75" customHeight="1" thickBot="1">
      <c r="A16" s="213"/>
      <c r="B16" s="246"/>
      <c r="C16" s="247" t="s">
        <v>134</v>
      </c>
      <c r="D16" s="248">
        <f>-(D6-D10)</f>
        <v>-158.37255499999998</v>
      </c>
      <c r="E16" s="248">
        <f t="shared" ref="E16:P18" si="0">-(E6-E10)</f>
        <v>13.329088999999982</v>
      </c>
      <c r="F16" s="248">
        <f t="shared" si="0"/>
        <v>110.72622599999997</v>
      </c>
      <c r="G16" s="248">
        <f t="shared" si="0"/>
        <v>-171.57840999999999</v>
      </c>
      <c r="H16" s="248">
        <f t="shared" si="0"/>
        <v>-256.79770499999995</v>
      </c>
      <c r="I16" s="248">
        <f t="shared" si="0"/>
        <v>-75.360884000000027</v>
      </c>
      <c r="J16" s="248">
        <f t="shared" si="0"/>
        <v>-62.302712000000014</v>
      </c>
      <c r="K16" s="248">
        <f t="shared" si="0"/>
        <v>55.289453000000037</v>
      </c>
      <c r="L16" s="248">
        <f t="shared" si="0"/>
        <v>174.24475999999999</v>
      </c>
      <c r="M16" s="248">
        <f t="shared" si="0"/>
        <v>3.4707750000000033</v>
      </c>
      <c r="N16" s="248">
        <f t="shared" si="0"/>
        <v>16.722793999999965</v>
      </c>
      <c r="O16" s="248">
        <f t="shared" si="0"/>
        <v>-42.936661999999984</v>
      </c>
      <c r="P16" s="249">
        <f t="shared" si="0"/>
        <v>-393.56583100000034</v>
      </c>
    </row>
    <row r="17" spans="1:16" ht="24.75" customHeight="1" thickBot="1">
      <c r="A17" s="213"/>
      <c r="B17" s="246"/>
      <c r="C17" s="247" t="s">
        <v>135</v>
      </c>
      <c r="D17" s="250">
        <f>-(D7-D11)</f>
        <v>33.990959000000004</v>
      </c>
      <c r="E17" s="250">
        <f t="shared" si="0"/>
        <v>-11.593055999999997</v>
      </c>
      <c r="F17" s="250">
        <f t="shared" si="0"/>
        <v>67.100569000000007</v>
      </c>
      <c r="G17" s="250">
        <f t="shared" si="0"/>
        <v>101.041526</v>
      </c>
      <c r="H17" s="250">
        <f t="shared" si="0"/>
        <v>24.379260000000002</v>
      </c>
      <c r="I17" s="250">
        <f t="shared" si="0"/>
        <v>3.8538400000000053</v>
      </c>
      <c r="J17" s="250">
        <f t="shared" si="0"/>
        <v>-12.840498999999994</v>
      </c>
      <c r="K17" s="250">
        <f t="shared" si="0"/>
        <v>-37.461799999999997</v>
      </c>
      <c r="L17" s="250">
        <f t="shared" si="0"/>
        <v>-67.508925000000005</v>
      </c>
      <c r="M17" s="250">
        <f t="shared" si="0"/>
        <v>44.896757999999998</v>
      </c>
      <c r="N17" s="250">
        <f t="shared" si="0"/>
        <v>77.219117999999995</v>
      </c>
      <c r="O17" s="250">
        <f t="shared" si="0"/>
        <v>45.800915000000003</v>
      </c>
      <c r="P17" s="251">
        <f t="shared" si="0"/>
        <v>268.87866499999996</v>
      </c>
    </row>
    <row r="18" spans="1:16" ht="24.75" customHeight="1" thickBot="1">
      <c r="A18" s="213"/>
      <c r="B18" s="246"/>
      <c r="C18" s="247" t="s">
        <v>136</v>
      </c>
      <c r="D18" s="250">
        <f>-(D8-D12)</f>
        <v>274.190563</v>
      </c>
      <c r="E18" s="250">
        <f t="shared" si="0"/>
        <v>116.12504099999998</v>
      </c>
      <c r="F18" s="250">
        <f t="shared" si="0"/>
        <v>253.26636299999998</v>
      </c>
      <c r="G18" s="250">
        <f t="shared" si="0"/>
        <v>331.05933800000003</v>
      </c>
      <c r="H18" s="250">
        <f t="shared" si="0"/>
        <v>220.99563800000001</v>
      </c>
      <c r="I18" s="250">
        <f t="shared" si="0"/>
        <v>222.09938499999998</v>
      </c>
      <c r="J18" s="250">
        <f t="shared" si="0"/>
        <v>237.60320099999996</v>
      </c>
      <c r="K18" s="250">
        <f t="shared" si="0"/>
        <v>211.83302300000003</v>
      </c>
      <c r="L18" s="250">
        <f t="shared" si="0"/>
        <v>101.09243399999998</v>
      </c>
      <c r="M18" s="250">
        <f t="shared" si="0"/>
        <v>138.77481</v>
      </c>
      <c r="N18" s="250">
        <f t="shared" si="0"/>
        <v>125.183474</v>
      </c>
      <c r="O18" s="250">
        <f t="shared" si="0"/>
        <v>154.84059999999999</v>
      </c>
      <c r="P18" s="251">
        <f t="shared" si="0"/>
        <v>2387.06387</v>
      </c>
    </row>
    <row r="21" spans="1:16">
      <c r="E21" s="208" t="s">
        <v>1</v>
      </c>
      <c r="G21" s="252"/>
    </row>
    <row r="22" spans="1:16">
      <c r="G22" s="252"/>
      <c r="I22" s="208" t="s">
        <v>1</v>
      </c>
      <c r="L22" s="208" t="s">
        <v>1</v>
      </c>
      <c r="N22" s="208" t="s">
        <v>1</v>
      </c>
    </row>
    <row r="23" spans="1:16">
      <c r="F23" s="208" t="s">
        <v>1</v>
      </c>
      <c r="G23" s="252"/>
    </row>
    <row r="24" spans="1:16">
      <c r="G24" s="252"/>
      <c r="I24" s="208" t="s">
        <v>1</v>
      </c>
      <c r="N24" s="208" t="s">
        <v>1</v>
      </c>
    </row>
    <row r="25" spans="1:16">
      <c r="G25" s="252"/>
    </row>
    <row r="26" spans="1:16">
      <c r="G26" s="252"/>
    </row>
    <row r="53" spans="2:16" ht="16.5" thickBot="1"/>
    <row r="54" spans="2:16">
      <c r="B54" s="382" t="s">
        <v>140</v>
      </c>
      <c r="C54" s="383"/>
      <c r="D54" s="214" t="s">
        <v>2</v>
      </c>
      <c r="E54" s="215" t="s">
        <v>3</v>
      </c>
      <c r="F54" s="215" t="s">
        <v>4</v>
      </c>
      <c r="G54" s="215" t="s">
        <v>5</v>
      </c>
      <c r="H54" s="215" t="s">
        <v>6</v>
      </c>
      <c r="I54" s="214" t="s">
        <v>7</v>
      </c>
      <c r="J54" s="214" t="s">
        <v>8</v>
      </c>
      <c r="K54" s="214" t="s">
        <v>9</v>
      </c>
      <c r="L54" s="214" t="s">
        <v>10</v>
      </c>
      <c r="M54" s="214" t="s">
        <v>11</v>
      </c>
      <c r="N54" s="216" t="s">
        <v>12</v>
      </c>
      <c r="O54" s="214" t="s">
        <v>13</v>
      </c>
      <c r="P54" s="217">
        <v>2015</v>
      </c>
    </row>
    <row r="55" spans="2:16" ht="16.5" thickBot="1">
      <c r="B55" s="384"/>
      <c r="C55" s="385"/>
      <c r="D55" s="218" t="s">
        <v>145</v>
      </c>
      <c r="E55" s="218" t="s">
        <v>145</v>
      </c>
      <c r="F55" s="218" t="s">
        <v>145</v>
      </c>
      <c r="G55" s="218" t="s">
        <v>145</v>
      </c>
      <c r="H55" s="218" t="s">
        <v>145</v>
      </c>
      <c r="I55" s="218" t="s">
        <v>145</v>
      </c>
      <c r="J55" s="218" t="s">
        <v>145</v>
      </c>
      <c r="K55" s="218" t="s">
        <v>145</v>
      </c>
      <c r="L55" s="218" t="s">
        <v>145</v>
      </c>
      <c r="M55" s="218" t="s">
        <v>145</v>
      </c>
      <c r="N55" s="218" t="s">
        <v>145</v>
      </c>
      <c r="O55" s="218" t="s">
        <v>145</v>
      </c>
      <c r="P55" s="219" t="s">
        <v>145</v>
      </c>
    </row>
    <row r="56" spans="2:16">
      <c r="B56" s="220"/>
      <c r="C56" s="221" t="s">
        <v>141</v>
      </c>
      <c r="D56" s="222">
        <f>D6*1000000</f>
        <v>332160739</v>
      </c>
      <c r="E56" s="223">
        <f t="shared" ref="E56:P56" si="1">E6*1000000</f>
        <v>200523638</v>
      </c>
      <c r="F56" s="223">
        <f t="shared" si="1"/>
        <v>226216257</v>
      </c>
      <c r="G56" s="223">
        <f t="shared" si="1"/>
        <v>334755744</v>
      </c>
      <c r="H56" s="223">
        <f t="shared" si="1"/>
        <v>390080651</v>
      </c>
      <c r="I56" s="223">
        <f t="shared" si="1"/>
        <v>271881700</v>
      </c>
      <c r="J56" s="223">
        <f t="shared" si="1"/>
        <v>285811907</v>
      </c>
      <c r="K56" s="223">
        <f t="shared" si="1"/>
        <v>218731520</v>
      </c>
      <c r="L56" s="223">
        <f t="shared" si="1"/>
        <v>147941149</v>
      </c>
      <c r="M56" s="223">
        <f t="shared" si="1"/>
        <v>212816916</v>
      </c>
      <c r="N56" s="223">
        <f t="shared" si="1"/>
        <v>269067787</v>
      </c>
      <c r="O56" s="223">
        <f t="shared" si="1"/>
        <v>290136803</v>
      </c>
      <c r="P56" s="224">
        <f t="shared" si="1"/>
        <v>3180124811</v>
      </c>
    </row>
    <row r="57" spans="2:16">
      <c r="B57" s="225"/>
      <c r="C57" s="226" t="s">
        <v>142</v>
      </c>
      <c r="D57" s="227">
        <f t="shared" ref="D57:P64" si="2">D7*1000000</f>
        <v>64379807</v>
      </c>
      <c r="E57" s="228">
        <f t="shared" si="2"/>
        <v>74699984</v>
      </c>
      <c r="F57" s="228">
        <f t="shared" si="2"/>
        <v>51878522</v>
      </c>
      <c r="G57" s="228">
        <f t="shared" si="2"/>
        <v>45148662</v>
      </c>
      <c r="H57" s="228">
        <f t="shared" si="2"/>
        <v>68086643</v>
      </c>
      <c r="I57" s="228">
        <f t="shared" si="2"/>
        <v>68778025</v>
      </c>
      <c r="J57" s="228">
        <f t="shared" si="2"/>
        <v>88191262</v>
      </c>
      <c r="K57" s="228">
        <f t="shared" si="2"/>
        <v>101666321</v>
      </c>
      <c r="L57" s="228">
        <f t="shared" si="2"/>
        <v>123369023</v>
      </c>
      <c r="M57" s="228">
        <f t="shared" si="2"/>
        <v>45101988</v>
      </c>
      <c r="N57" s="228">
        <f t="shared" si="2"/>
        <v>36562679</v>
      </c>
      <c r="O57" s="228">
        <f t="shared" si="2"/>
        <v>48158283</v>
      </c>
      <c r="P57" s="229">
        <f t="shared" si="2"/>
        <v>816021199</v>
      </c>
    </row>
    <row r="58" spans="2:16">
      <c r="B58" s="230"/>
      <c r="C58" s="226" t="s">
        <v>143</v>
      </c>
      <c r="D58" s="227">
        <f t="shared" si="2"/>
        <v>34930222</v>
      </c>
      <c r="E58" s="228">
        <f t="shared" si="2"/>
        <v>53427263</v>
      </c>
      <c r="F58" s="228">
        <f t="shared" si="2"/>
        <v>48606120</v>
      </c>
      <c r="G58" s="228">
        <f t="shared" si="2"/>
        <v>28406188</v>
      </c>
      <c r="H58" s="228">
        <f t="shared" si="2"/>
        <v>41925290</v>
      </c>
      <c r="I58" s="228">
        <f t="shared" si="2"/>
        <v>33976377</v>
      </c>
      <c r="J58" s="228">
        <f t="shared" si="2"/>
        <v>47180739</v>
      </c>
      <c r="K58" s="228">
        <f t="shared" si="2"/>
        <v>40666275</v>
      </c>
      <c r="L58" s="228">
        <f t="shared" si="2"/>
        <v>73930142</v>
      </c>
      <c r="M58" s="228">
        <f t="shared" si="2"/>
        <v>41929441</v>
      </c>
      <c r="N58" s="228">
        <f t="shared" si="2"/>
        <v>75545360</v>
      </c>
      <c r="O58" s="228">
        <f t="shared" si="2"/>
        <v>71802820</v>
      </c>
      <c r="P58" s="229">
        <f t="shared" si="2"/>
        <v>592326237</v>
      </c>
    </row>
    <row r="59" spans="2:16" ht="16.5" thickBot="1">
      <c r="B59" s="231" t="s">
        <v>17</v>
      </c>
      <c r="C59" s="232" t="s">
        <v>128</v>
      </c>
      <c r="D59" s="233">
        <f t="shared" si="2"/>
        <v>431470768</v>
      </c>
      <c r="E59" s="234">
        <f t="shared" si="2"/>
        <v>328650885</v>
      </c>
      <c r="F59" s="234">
        <f t="shared" si="2"/>
        <v>326700899</v>
      </c>
      <c r="G59" s="234">
        <f t="shared" si="2"/>
        <v>408310594</v>
      </c>
      <c r="H59" s="234">
        <f t="shared" si="2"/>
        <v>500092584</v>
      </c>
      <c r="I59" s="234">
        <f t="shared" si="2"/>
        <v>374636102</v>
      </c>
      <c r="J59" s="233">
        <f t="shared" si="2"/>
        <v>421183908</v>
      </c>
      <c r="K59" s="233">
        <f t="shared" si="2"/>
        <v>361064116</v>
      </c>
      <c r="L59" s="233">
        <f t="shared" si="2"/>
        <v>345240314</v>
      </c>
      <c r="M59" s="233">
        <f t="shared" si="2"/>
        <v>299848345</v>
      </c>
      <c r="N59" s="233">
        <f t="shared" si="2"/>
        <v>381175826</v>
      </c>
      <c r="O59" s="233">
        <f t="shared" si="2"/>
        <v>410097906</v>
      </c>
      <c r="P59" s="235">
        <f t="shared" si="2"/>
        <v>4588472247</v>
      </c>
    </row>
    <row r="60" spans="2:16">
      <c r="B60" s="220"/>
      <c r="C60" s="221" t="s">
        <v>144</v>
      </c>
      <c r="D60" s="222">
        <f t="shared" si="2"/>
        <v>173788184</v>
      </c>
      <c r="E60" s="223">
        <f t="shared" si="2"/>
        <v>213852727</v>
      </c>
      <c r="F60" s="223">
        <f t="shared" si="2"/>
        <v>336942483</v>
      </c>
      <c r="G60" s="223">
        <f t="shared" si="2"/>
        <v>163177334</v>
      </c>
      <c r="H60" s="223">
        <f t="shared" si="2"/>
        <v>133282946.00000001</v>
      </c>
      <c r="I60" s="223">
        <f t="shared" si="2"/>
        <v>196520816</v>
      </c>
      <c r="J60" s="223">
        <f t="shared" si="2"/>
        <v>223509195</v>
      </c>
      <c r="K60" s="223">
        <f t="shared" si="2"/>
        <v>274020973</v>
      </c>
      <c r="L60" s="223">
        <f t="shared" si="2"/>
        <v>322185909</v>
      </c>
      <c r="M60" s="223">
        <f t="shared" si="2"/>
        <v>216287691</v>
      </c>
      <c r="N60" s="223">
        <f t="shared" si="2"/>
        <v>285790581</v>
      </c>
      <c r="O60" s="223">
        <f t="shared" si="2"/>
        <v>247200141</v>
      </c>
      <c r="P60" s="224">
        <f t="shared" si="2"/>
        <v>2786558980</v>
      </c>
    </row>
    <row r="61" spans="2:16">
      <c r="B61" s="225"/>
      <c r="C61" s="226" t="s">
        <v>130</v>
      </c>
      <c r="D61" s="227">
        <f t="shared" si="2"/>
        <v>98370766</v>
      </c>
      <c r="E61" s="228">
        <f t="shared" si="2"/>
        <v>63106928</v>
      </c>
      <c r="F61" s="228">
        <f t="shared" si="2"/>
        <v>118979091</v>
      </c>
      <c r="G61" s="228">
        <f t="shared" si="2"/>
        <v>146190188</v>
      </c>
      <c r="H61" s="228">
        <f t="shared" si="2"/>
        <v>92465903</v>
      </c>
      <c r="I61" s="228">
        <f t="shared" si="2"/>
        <v>72631865</v>
      </c>
      <c r="J61" s="228">
        <f t="shared" si="2"/>
        <v>75350763</v>
      </c>
      <c r="K61" s="228">
        <f t="shared" si="2"/>
        <v>64204521</v>
      </c>
      <c r="L61" s="228">
        <f t="shared" si="2"/>
        <v>55860098</v>
      </c>
      <c r="M61" s="228">
        <f t="shared" si="2"/>
        <v>89998746</v>
      </c>
      <c r="N61" s="228">
        <f t="shared" si="2"/>
        <v>113781797</v>
      </c>
      <c r="O61" s="228">
        <f t="shared" si="2"/>
        <v>93959198</v>
      </c>
      <c r="P61" s="229">
        <f t="shared" si="2"/>
        <v>1084899864</v>
      </c>
    </row>
    <row r="62" spans="2:16">
      <c r="B62" s="230"/>
      <c r="C62" s="226" t="s">
        <v>131</v>
      </c>
      <c r="D62" s="227">
        <f t="shared" si="2"/>
        <v>309120785</v>
      </c>
      <c r="E62" s="228">
        <f t="shared" si="2"/>
        <v>169552304</v>
      </c>
      <c r="F62" s="228">
        <f t="shared" si="2"/>
        <v>301872483</v>
      </c>
      <c r="G62" s="228">
        <f t="shared" si="2"/>
        <v>359465526</v>
      </c>
      <c r="H62" s="228">
        <f t="shared" si="2"/>
        <v>262920928</v>
      </c>
      <c r="I62" s="228">
        <f t="shared" si="2"/>
        <v>256075762</v>
      </c>
      <c r="J62" s="228">
        <f t="shared" si="2"/>
        <v>284783940</v>
      </c>
      <c r="K62" s="228">
        <f t="shared" si="2"/>
        <v>252499298</v>
      </c>
      <c r="L62" s="228">
        <f t="shared" si="2"/>
        <v>175022576</v>
      </c>
      <c r="M62" s="228">
        <f t="shared" si="2"/>
        <v>180704251</v>
      </c>
      <c r="N62" s="228">
        <f t="shared" si="2"/>
        <v>200728834</v>
      </c>
      <c r="O62" s="228">
        <f t="shared" si="2"/>
        <v>226643420</v>
      </c>
      <c r="P62" s="229">
        <f t="shared" si="2"/>
        <v>2979390107</v>
      </c>
    </row>
    <row r="63" spans="2:16" ht="16.5" thickBot="1">
      <c r="B63" s="236" t="s">
        <v>19</v>
      </c>
      <c r="C63" s="237" t="s">
        <v>132</v>
      </c>
      <c r="D63" s="238">
        <f t="shared" si="2"/>
        <v>581279735</v>
      </c>
      <c r="E63" s="239">
        <f t="shared" si="2"/>
        <v>446511959</v>
      </c>
      <c r="F63" s="239">
        <f t="shared" si="2"/>
        <v>757794057</v>
      </c>
      <c r="G63" s="239">
        <f t="shared" si="2"/>
        <v>668833048</v>
      </c>
      <c r="H63" s="239">
        <f t="shared" si="2"/>
        <v>488669777</v>
      </c>
      <c r="I63" s="239">
        <f t="shared" si="2"/>
        <v>525228443</v>
      </c>
      <c r="J63" s="238">
        <f t="shared" si="2"/>
        <v>583643898</v>
      </c>
      <c r="K63" s="238">
        <f t="shared" si="2"/>
        <v>590724792</v>
      </c>
      <c r="L63" s="238">
        <f t="shared" si="2"/>
        <v>553068583</v>
      </c>
      <c r="M63" s="238">
        <f t="shared" si="2"/>
        <v>486990688</v>
      </c>
      <c r="N63" s="238">
        <f t="shared" si="2"/>
        <v>600301212</v>
      </c>
      <c r="O63" s="238">
        <f t="shared" si="2"/>
        <v>567802759</v>
      </c>
      <c r="P63" s="240">
        <f t="shared" si="2"/>
        <v>6850848951</v>
      </c>
    </row>
    <row r="64" spans="2:16" ht="16.5" thickBot="1">
      <c r="B64" s="241" t="s">
        <v>21</v>
      </c>
      <c r="C64" s="242" t="s">
        <v>133</v>
      </c>
      <c r="D64" s="243">
        <f t="shared" si="2"/>
        <v>149808967</v>
      </c>
      <c r="E64" s="243">
        <f t="shared" si="2"/>
        <v>117861074</v>
      </c>
      <c r="F64" s="243">
        <f t="shared" si="2"/>
        <v>431093158</v>
      </c>
      <c r="G64" s="243">
        <f t="shared" si="2"/>
        <v>260522453.99999997</v>
      </c>
      <c r="H64" s="243">
        <f t="shared" si="2"/>
        <v>-11422807</v>
      </c>
      <c r="I64" s="243">
        <f t="shared" si="2"/>
        <v>150592341</v>
      </c>
      <c r="J64" s="243">
        <f t="shared" si="2"/>
        <v>162459990</v>
      </c>
      <c r="K64" s="243">
        <f t="shared" si="2"/>
        <v>229660676</v>
      </c>
      <c r="L64" s="243">
        <f t="shared" si="2"/>
        <v>207828269</v>
      </c>
      <c r="M64" s="243">
        <f t="shared" si="2"/>
        <v>187142343</v>
      </c>
      <c r="N64" s="243">
        <f t="shared" si="2"/>
        <v>219125386</v>
      </c>
      <c r="O64" s="243">
        <f t="shared" si="2"/>
        <v>157704853</v>
      </c>
      <c r="P64" s="244">
        <f t="shared" si="2"/>
        <v>2262376704</v>
      </c>
    </row>
    <row r="65" spans="2:16" ht="16.5" thickBot="1">
      <c r="B65" s="376"/>
      <c r="C65" s="376"/>
      <c r="D65" s="245" t="s">
        <v>1</v>
      </c>
      <c r="E65" s="245" t="s">
        <v>1</v>
      </c>
      <c r="F65" s="245" t="s">
        <v>1</v>
      </c>
      <c r="G65" s="245" t="s">
        <v>1</v>
      </c>
      <c r="H65" s="245" t="s">
        <v>1</v>
      </c>
      <c r="I65" s="245" t="s">
        <v>1</v>
      </c>
      <c r="J65" s="245"/>
      <c r="K65" s="245"/>
      <c r="L65" s="245"/>
      <c r="M65" s="245"/>
      <c r="N65" s="245"/>
      <c r="O65" s="245"/>
      <c r="P65" s="245" t="s">
        <v>1</v>
      </c>
    </row>
    <row r="66" spans="2:16" ht="16.5" thickBot="1">
      <c r="B66" s="246"/>
      <c r="C66" s="247" t="s">
        <v>134</v>
      </c>
      <c r="D66" s="248">
        <f t="shared" ref="D66:P68" si="3">D16*1000000</f>
        <v>-158372554.99999997</v>
      </c>
      <c r="E66" s="248">
        <f t="shared" si="3"/>
        <v>13329088.999999981</v>
      </c>
      <c r="F66" s="248">
        <f t="shared" si="3"/>
        <v>110726225.99999997</v>
      </c>
      <c r="G66" s="248">
        <f t="shared" si="3"/>
        <v>-171578410</v>
      </c>
      <c r="H66" s="248">
        <f t="shared" si="3"/>
        <v>-256797704.99999994</v>
      </c>
      <c r="I66" s="248">
        <f t="shared" si="3"/>
        <v>-75360884.00000003</v>
      </c>
      <c r="J66" s="248">
        <f t="shared" si="3"/>
        <v>-62302712.000000015</v>
      </c>
      <c r="K66" s="248">
        <f t="shared" si="3"/>
        <v>55289453.000000037</v>
      </c>
      <c r="L66" s="248">
        <f t="shared" si="3"/>
        <v>174244760</v>
      </c>
      <c r="M66" s="248">
        <f t="shared" si="3"/>
        <v>3470775.0000000033</v>
      </c>
      <c r="N66" s="248">
        <f t="shared" si="3"/>
        <v>16722793.999999965</v>
      </c>
      <c r="O66" s="248">
        <f t="shared" si="3"/>
        <v>-42936661.999999985</v>
      </c>
      <c r="P66" s="249">
        <f t="shared" si="3"/>
        <v>-393565831.00000036</v>
      </c>
    </row>
    <row r="67" spans="2:16" ht="16.5" thickBot="1">
      <c r="B67" s="246"/>
      <c r="C67" s="247" t="s">
        <v>135</v>
      </c>
      <c r="D67" s="250">
        <f t="shared" si="3"/>
        <v>33990959</v>
      </c>
      <c r="E67" s="250">
        <f t="shared" si="3"/>
        <v>-11593055.999999996</v>
      </c>
      <c r="F67" s="250">
        <f t="shared" si="3"/>
        <v>67100569.000000007</v>
      </c>
      <c r="G67" s="250">
        <f t="shared" si="3"/>
        <v>101041526</v>
      </c>
      <c r="H67" s="250">
        <f t="shared" si="3"/>
        <v>24379260.000000004</v>
      </c>
      <c r="I67" s="250">
        <f t="shared" si="3"/>
        <v>3853840.0000000051</v>
      </c>
      <c r="J67" s="250">
        <f t="shared" si="3"/>
        <v>-12840498.999999994</v>
      </c>
      <c r="K67" s="250">
        <f t="shared" si="3"/>
        <v>-37461800</v>
      </c>
      <c r="L67" s="250">
        <f t="shared" si="3"/>
        <v>-67508925</v>
      </c>
      <c r="M67" s="250">
        <f t="shared" si="3"/>
        <v>44896758</v>
      </c>
      <c r="N67" s="250">
        <f t="shared" si="3"/>
        <v>77219118</v>
      </c>
      <c r="O67" s="250">
        <f t="shared" si="3"/>
        <v>45800915</v>
      </c>
      <c r="P67" s="251">
        <f t="shared" si="3"/>
        <v>268878664.99999994</v>
      </c>
    </row>
    <row r="68" spans="2:16" ht="16.5" thickBot="1">
      <c r="B68" s="246"/>
      <c r="C68" s="247" t="s">
        <v>136</v>
      </c>
      <c r="D68" s="250">
        <f t="shared" si="3"/>
        <v>274190563</v>
      </c>
      <c r="E68" s="250">
        <f t="shared" si="3"/>
        <v>116125040.99999999</v>
      </c>
      <c r="F68" s="250">
        <f t="shared" si="3"/>
        <v>253266362.99999997</v>
      </c>
      <c r="G68" s="250">
        <f t="shared" si="3"/>
        <v>331059338</v>
      </c>
      <c r="H68" s="250">
        <f t="shared" si="3"/>
        <v>220995638</v>
      </c>
      <c r="I68" s="250">
        <f t="shared" si="3"/>
        <v>222099384.99999997</v>
      </c>
      <c r="J68" s="250">
        <f t="shared" si="3"/>
        <v>237603200.99999997</v>
      </c>
      <c r="K68" s="250">
        <f t="shared" si="3"/>
        <v>211833023.00000003</v>
      </c>
      <c r="L68" s="250">
        <f t="shared" si="3"/>
        <v>101092433.99999999</v>
      </c>
      <c r="M68" s="250">
        <f t="shared" si="3"/>
        <v>138774810</v>
      </c>
      <c r="N68" s="250">
        <f t="shared" si="3"/>
        <v>125183474</v>
      </c>
      <c r="O68" s="250">
        <f t="shared" si="3"/>
        <v>154840600</v>
      </c>
      <c r="P68" s="251">
        <f t="shared" si="3"/>
        <v>2387063870</v>
      </c>
    </row>
  </sheetData>
  <mergeCells count="5">
    <mergeCell ref="B2:P2"/>
    <mergeCell ref="B4:C5"/>
    <mergeCell ref="B15:C15"/>
    <mergeCell ref="B54:C55"/>
    <mergeCell ref="B65:C6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B4888-A74A-4D27-BEA7-27A5E0FE72D9}">
  <dimension ref="A1:S17"/>
  <sheetViews>
    <sheetView zoomScale="85" zoomScaleNormal="85" workbookViewId="0">
      <selection activeCell="S30" sqref="S30"/>
    </sheetView>
  </sheetViews>
  <sheetFormatPr defaultRowHeight="12.75"/>
  <cols>
    <col min="1" max="1" width="10" style="253" bestFit="1" customWidth="1"/>
    <col min="2" max="10" width="11.7109375" style="253" customWidth="1"/>
    <col min="11" max="16" width="9.140625" style="253"/>
    <col min="17" max="17" width="9.7109375" style="253" bestFit="1" customWidth="1"/>
    <col min="18" max="16384" width="9.140625" style="253"/>
  </cols>
  <sheetData>
    <row r="1" spans="1:19" ht="41.25" customHeight="1">
      <c r="A1" s="386" t="s">
        <v>191</v>
      </c>
      <c r="B1" s="386"/>
      <c r="C1" s="386"/>
      <c r="D1" s="386"/>
      <c r="E1" s="386"/>
      <c r="F1" s="386"/>
      <c r="G1" s="386"/>
      <c r="H1" s="386"/>
      <c r="I1" s="386"/>
      <c r="J1" s="386"/>
    </row>
    <row r="2" spans="1:19" ht="18.75" customHeight="1">
      <c r="A2" s="254"/>
      <c r="B2" s="387" t="s">
        <v>146</v>
      </c>
      <c r="C2" s="388"/>
      <c r="D2" s="389"/>
      <c r="E2" s="387" t="s">
        <v>147</v>
      </c>
      <c r="F2" s="388"/>
      <c r="G2" s="389"/>
      <c r="H2" s="388" t="s">
        <v>148</v>
      </c>
      <c r="I2" s="388"/>
      <c r="J2" s="388"/>
    </row>
    <row r="3" spans="1:19">
      <c r="A3" s="255"/>
      <c r="B3" s="256" t="s">
        <v>149</v>
      </c>
      <c r="C3" s="257" t="s">
        <v>150</v>
      </c>
      <c r="D3" s="258" t="s">
        <v>114</v>
      </c>
      <c r="E3" s="256" t="s">
        <v>149</v>
      </c>
      <c r="F3" s="257" t="s">
        <v>150</v>
      </c>
      <c r="G3" s="258" t="s">
        <v>114</v>
      </c>
      <c r="H3" s="256" t="s">
        <v>149</v>
      </c>
      <c r="I3" s="257" t="s">
        <v>150</v>
      </c>
      <c r="J3" s="257" t="s">
        <v>114</v>
      </c>
    </row>
    <row r="4" spans="1:19">
      <c r="A4" s="259" t="s">
        <v>151</v>
      </c>
      <c r="B4" s="260" t="s">
        <v>152</v>
      </c>
      <c r="C4" s="259" t="s">
        <v>152</v>
      </c>
      <c r="D4" s="261" t="s">
        <v>153</v>
      </c>
      <c r="E4" s="260" t="s">
        <v>152</v>
      </c>
      <c r="F4" s="259" t="s">
        <v>152</v>
      </c>
      <c r="G4" s="261" t="s">
        <v>153</v>
      </c>
      <c r="H4" s="259" t="s">
        <v>152</v>
      </c>
      <c r="I4" s="259" t="s">
        <v>152</v>
      </c>
      <c r="J4" s="259" t="s">
        <v>153</v>
      </c>
      <c r="M4" s="262"/>
      <c r="N4" s="262"/>
    </row>
    <row r="5" spans="1:19">
      <c r="A5" s="263" t="s">
        <v>154</v>
      </c>
      <c r="B5" s="264">
        <v>-172.125</v>
      </c>
      <c r="C5" s="265">
        <v>-25.536460227272727</v>
      </c>
      <c r="D5" s="266">
        <v>-13483.251</v>
      </c>
      <c r="E5" s="264">
        <v>94.594999999999999</v>
      </c>
      <c r="F5" s="265">
        <v>15.79461574074074</v>
      </c>
      <c r="G5" s="266">
        <v>3411.6370000000002</v>
      </c>
      <c r="H5" s="265">
        <f t="shared" ref="H5:H17" si="0">IF(E5&gt;ABS(B5),E5,B5)</f>
        <v>-172.125</v>
      </c>
      <c r="I5" s="265">
        <v>-13.53711559139785</v>
      </c>
      <c r="J5" s="265">
        <f t="shared" ref="J5:J16" si="1">D5+G5</f>
        <v>-10071.614</v>
      </c>
      <c r="M5" s="267"/>
      <c r="N5" s="267"/>
      <c r="Q5" s="268"/>
    </row>
    <row r="6" spans="1:19">
      <c r="A6" s="263" t="s">
        <v>155</v>
      </c>
      <c r="B6" s="264">
        <v>-67.135999999999996</v>
      </c>
      <c r="C6" s="265">
        <v>-14.130932735426009</v>
      </c>
      <c r="D6" s="266">
        <v>-6302.3959999999997</v>
      </c>
      <c r="E6" s="264">
        <v>96.799000000000007</v>
      </c>
      <c r="F6" s="265">
        <v>13.553894273127753</v>
      </c>
      <c r="G6" s="266">
        <v>3076.7339999999999</v>
      </c>
      <c r="H6" s="265">
        <f t="shared" si="0"/>
        <v>96.799000000000007</v>
      </c>
      <c r="I6" s="265">
        <v>-4.7889698275862065</v>
      </c>
      <c r="J6" s="265">
        <f t="shared" si="1"/>
        <v>-3225.6619999999998</v>
      </c>
      <c r="M6" s="267"/>
      <c r="N6" s="267"/>
    </row>
    <row r="7" spans="1:19">
      <c r="A7" s="263" t="s">
        <v>156</v>
      </c>
      <c r="B7" s="264">
        <v>-104.09399999999999</v>
      </c>
      <c r="C7" s="265">
        <v>-13.526951965065502</v>
      </c>
      <c r="D7" s="266">
        <v>-6195.3440000000001</v>
      </c>
      <c r="E7" s="264">
        <v>61.381999999999998</v>
      </c>
      <c r="F7" s="265">
        <v>10.703017793594306</v>
      </c>
      <c r="G7" s="266">
        <v>3007.5479999999998</v>
      </c>
      <c r="H7" s="265">
        <f t="shared" si="0"/>
        <v>-104.09399999999999</v>
      </c>
      <c r="I7" s="265">
        <v>-4.1895720053835799</v>
      </c>
      <c r="J7" s="265">
        <f t="shared" si="1"/>
        <v>-3187.7960000000003</v>
      </c>
      <c r="M7" s="267"/>
      <c r="N7" s="267"/>
      <c r="S7" s="267"/>
    </row>
    <row r="8" spans="1:19">
      <c r="A8" s="263" t="s">
        <v>157</v>
      </c>
      <c r="B8" s="264">
        <v>-96.917000000000002</v>
      </c>
      <c r="C8" s="265">
        <v>-17.817308333333333</v>
      </c>
      <c r="D8" s="266">
        <v>-8552.3080000000009</v>
      </c>
      <c r="E8" s="264">
        <v>198.803</v>
      </c>
      <c r="F8" s="265">
        <v>15.028508333333333</v>
      </c>
      <c r="G8" s="266">
        <v>3606.8420000000001</v>
      </c>
      <c r="H8" s="265">
        <f t="shared" si="0"/>
        <v>198.803</v>
      </c>
      <c r="I8" s="265">
        <v>-6.8687027777777772</v>
      </c>
      <c r="J8" s="265">
        <f t="shared" si="1"/>
        <v>-4945.4660000000003</v>
      </c>
      <c r="M8" s="267"/>
      <c r="N8" s="267"/>
    </row>
    <row r="9" spans="1:19">
      <c r="A9" s="263" t="s">
        <v>158</v>
      </c>
      <c r="B9" s="264">
        <v>-91.641000000000005</v>
      </c>
      <c r="C9" s="265">
        <v>-12.849911528150134</v>
      </c>
      <c r="D9" s="266">
        <v>-4793.0169999999998</v>
      </c>
      <c r="E9" s="264">
        <v>110.04600000000001</v>
      </c>
      <c r="F9" s="265">
        <v>17.481450134770888</v>
      </c>
      <c r="G9" s="266">
        <v>6485.6180000000004</v>
      </c>
      <c r="H9" s="265">
        <f t="shared" si="0"/>
        <v>110.04600000000001</v>
      </c>
      <c r="I9" s="265">
        <v>2.2750013440860215</v>
      </c>
      <c r="J9" s="265">
        <f t="shared" si="1"/>
        <v>1692.6010000000006</v>
      </c>
      <c r="M9" s="267"/>
      <c r="N9" s="267"/>
    </row>
    <row r="10" spans="1:19">
      <c r="A10" s="263" t="s">
        <v>159</v>
      </c>
      <c r="B10" s="264">
        <v>-85.686999999999998</v>
      </c>
      <c r="C10" s="265">
        <v>-13.830161383285303</v>
      </c>
      <c r="D10" s="266">
        <v>-4799.0659999999998</v>
      </c>
      <c r="E10" s="264">
        <v>85.9</v>
      </c>
      <c r="F10" s="265">
        <v>15.379</v>
      </c>
      <c r="G10" s="266">
        <v>5736.3670000000002</v>
      </c>
      <c r="H10" s="265">
        <f t="shared" si="0"/>
        <v>85.9</v>
      </c>
      <c r="I10" s="265">
        <v>1.3018069444444444</v>
      </c>
      <c r="J10" s="265">
        <f t="shared" si="1"/>
        <v>937.30100000000039</v>
      </c>
      <c r="M10" s="267"/>
      <c r="N10" s="267"/>
    </row>
    <row r="11" spans="1:19">
      <c r="A11" s="263" t="s">
        <v>160</v>
      </c>
      <c r="B11" s="264">
        <v>-76.766000000000005</v>
      </c>
      <c r="C11" s="265">
        <v>-17.74051031894934</v>
      </c>
      <c r="D11" s="266">
        <v>-9455.6919999999991</v>
      </c>
      <c r="E11" s="264">
        <v>65.941000000000003</v>
      </c>
      <c r="F11" s="265">
        <v>12.657289099526066</v>
      </c>
      <c r="G11" s="266">
        <v>2670.6880000000001</v>
      </c>
      <c r="H11" s="265">
        <f t="shared" si="0"/>
        <v>-76.766000000000005</v>
      </c>
      <c r="I11" s="265">
        <v>-9.1196290322580644</v>
      </c>
      <c r="J11" s="265">
        <f t="shared" si="1"/>
        <v>-6785.003999999999</v>
      </c>
      <c r="M11" s="267"/>
      <c r="N11" s="267"/>
    </row>
    <row r="12" spans="1:19">
      <c r="A12" s="263" t="s">
        <v>161</v>
      </c>
      <c r="B12" s="264">
        <v>-154.322</v>
      </c>
      <c r="C12" s="265">
        <v>-18.031378494623656</v>
      </c>
      <c r="D12" s="266">
        <v>-8384.5910000000003</v>
      </c>
      <c r="E12" s="264">
        <v>128.696</v>
      </c>
      <c r="F12" s="265">
        <v>17.574121428571427</v>
      </c>
      <c r="G12" s="266">
        <v>4920.7539999999999</v>
      </c>
      <c r="H12" s="265">
        <f t="shared" si="0"/>
        <v>-154.322</v>
      </c>
      <c r="I12" s="265">
        <v>-4.655694892473119</v>
      </c>
      <c r="J12" s="265">
        <f t="shared" si="1"/>
        <v>-3463.8370000000004</v>
      </c>
      <c r="M12" s="267"/>
      <c r="N12" s="267"/>
    </row>
    <row r="13" spans="1:19">
      <c r="A13" s="263" t="s">
        <v>162</v>
      </c>
      <c r="B13" s="264">
        <v>-102.732</v>
      </c>
      <c r="C13" s="265">
        <v>-18.66875682382134</v>
      </c>
      <c r="D13" s="266">
        <v>-7523.509</v>
      </c>
      <c r="E13" s="264">
        <v>70.372</v>
      </c>
      <c r="F13" s="265">
        <v>15.641274447949527</v>
      </c>
      <c r="G13" s="266">
        <v>4958.2839999999997</v>
      </c>
      <c r="H13" s="265">
        <f t="shared" si="0"/>
        <v>-102.732</v>
      </c>
      <c r="I13" s="265">
        <v>-3.5628125000000002</v>
      </c>
      <c r="J13" s="265">
        <f t="shared" si="1"/>
        <v>-2565.2250000000004</v>
      </c>
      <c r="M13" s="267"/>
      <c r="N13" s="267"/>
    </row>
    <row r="14" spans="1:19">
      <c r="A14" s="263" t="s">
        <v>163</v>
      </c>
      <c r="B14" s="264">
        <v>-106.372</v>
      </c>
      <c r="C14" s="265">
        <v>-23.659024048096192</v>
      </c>
      <c r="D14" s="266">
        <v>-11805.852999999999</v>
      </c>
      <c r="E14" s="264">
        <v>142.19999999999999</v>
      </c>
      <c r="F14" s="265">
        <v>19.751554655870443</v>
      </c>
      <c r="G14" s="266">
        <v>4878.634</v>
      </c>
      <c r="H14" s="265">
        <f t="shared" si="0"/>
        <v>142.19999999999999</v>
      </c>
      <c r="I14" s="265">
        <v>-9.2858163538873999</v>
      </c>
      <c r="J14" s="265">
        <f t="shared" si="1"/>
        <v>-6927.2189999999991</v>
      </c>
      <c r="M14" s="267"/>
      <c r="N14" s="267"/>
    </row>
    <row r="15" spans="1:19">
      <c r="A15" s="263" t="s">
        <v>164</v>
      </c>
      <c r="B15" s="264">
        <v>-93.899000000000001</v>
      </c>
      <c r="C15" s="265">
        <v>-23.378469387755104</v>
      </c>
      <c r="D15" s="266">
        <v>-13746.54</v>
      </c>
      <c r="E15" s="264">
        <v>64.475999999999999</v>
      </c>
      <c r="F15" s="265">
        <v>11.682287878787879</v>
      </c>
      <c r="G15" s="266">
        <v>1542.0619999999999</v>
      </c>
      <c r="H15" s="265">
        <f t="shared" si="0"/>
        <v>-93.899000000000001</v>
      </c>
      <c r="I15" s="265">
        <v>-16.95066388888889</v>
      </c>
      <c r="J15" s="265">
        <f t="shared" si="1"/>
        <v>-12204.478000000001</v>
      </c>
      <c r="M15" s="267"/>
      <c r="N15" s="267"/>
    </row>
    <row r="16" spans="1:19">
      <c r="A16" s="269" t="s">
        <v>165</v>
      </c>
      <c r="B16" s="270">
        <v>-118.054</v>
      </c>
      <c r="C16" s="271">
        <v>-24.166662576687116</v>
      </c>
      <c r="D16" s="272">
        <v>-15756.664000000001</v>
      </c>
      <c r="E16" s="270">
        <v>42.743000000000002</v>
      </c>
      <c r="F16" s="271">
        <v>7.857608695652174</v>
      </c>
      <c r="G16" s="272">
        <v>722.9</v>
      </c>
      <c r="H16" s="271">
        <f t="shared" si="0"/>
        <v>-118.054</v>
      </c>
      <c r="I16" s="271">
        <v>-20.206672043010752</v>
      </c>
      <c r="J16" s="271">
        <f t="shared" si="1"/>
        <v>-15033.764000000001</v>
      </c>
      <c r="M16" s="267"/>
      <c r="N16" s="267"/>
    </row>
    <row r="17" spans="1:10">
      <c r="A17" s="273">
        <v>2025</v>
      </c>
      <c r="B17" s="274">
        <v>-172.125</v>
      </c>
      <c r="C17" s="275">
        <v>-19.032814916652349</v>
      </c>
      <c r="D17" s="276">
        <v>-110751.95</v>
      </c>
      <c r="E17" s="274">
        <v>198.803</v>
      </c>
      <c r="F17" s="275">
        <v>14.845915075707703</v>
      </c>
      <c r="G17" s="276">
        <v>45101.89</v>
      </c>
      <c r="H17" s="275">
        <f t="shared" si="0"/>
        <v>198.803</v>
      </c>
      <c r="I17" s="275">
        <v>-7.4942990867579908</v>
      </c>
      <c r="J17" s="275">
        <f>SUM(J5:J16)</f>
        <v>-65780.163</v>
      </c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0B1C1-1B1F-4444-800E-1EE9D8F68F11}">
  <dimension ref="A1:L62"/>
  <sheetViews>
    <sheetView zoomScale="84" zoomScaleNormal="84" workbookViewId="0">
      <selection activeCell="P24" sqref="P24"/>
    </sheetView>
  </sheetViews>
  <sheetFormatPr defaultColWidth="15.28515625" defaultRowHeight="15.75"/>
  <cols>
    <col min="1" max="1" width="3.85546875" style="277" customWidth="1"/>
    <col min="2" max="2" width="12.7109375" style="277" customWidth="1"/>
    <col min="3" max="3" width="11.140625" style="277" customWidth="1"/>
    <col min="4" max="4" width="16.140625" style="277" customWidth="1"/>
    <col min="5" max="5" width="8.5703125" style="277" customWidth="1"/>
    <col min="6" max="6" width="10.7109375" style="277" customWidth="1"/>
    <col min="7" max="7" width="15.28515625" style="277" customWidth="1"/>
    <col min="8" max="8" width="9.140625" style="277" customWidth="1"/>
    <col min="9" max="9" width="14" style="277" customWidth="1"/>
    <col min="10" max="10" width="15.28515625" style="277" customWidth="1"/>
    <col min="11" max="11" width="13.140625" style="277" customWidth="1"/>
    <col min="12" max="12" width="16.7109375" style="277" customWidth="1"/>
    <col min="13" max="246" width="15.28515625" style="277"/>
    <col min="247" max="247" width="3.85546875" style="277" customWidth="1"/>
    <col min="248" max="248" width="12.7109375" style="277" customWidth="1"/>
    <col min="249" max="249" width="11.140625" style="277" customWidth="1"/>
    <col min="250" max="250" width="16.140625" style="277" customWidth="1"/>
    <col min="251" max="251" width="8.5703125" style="277" customWidth="1"/>
    <col min="252" max="252" width="10.7109375" style="277" customWidth="1"/>
    <col min="253" max="253" width="15.28515625" style="277" customWidth="1"/>
    <col min="254" max="254" width="9.140625" style="277" customWidth="1"/>
    <col min="255" max="255" width="14" style="277" customWidth="1"/>
    <col min="256" max="256" width="15.28515625" style="277" customWidth="1"/>
    <col min="257" max="257" width="13.140625" style="277" customWidth="1"/>
    <col min="258" max="258" width="16.7109375" style="277" customWidth="1"/>
    <col min="259" max="259" width="6" style="277" customWidth="1"/>
    <col min="260" max="502" width="15.28515625" style="277"/>
    <col min="503" max="503" width="3.85546875" style="277" customWidth="1"/>
    <col min="504" max="504" width="12.7109375" style="277" customWidth="1"/>
    <col min="505" max="505" width="11.140625" style="277" customWidth="1"/>
    <col min="506" max="506" width="16.140625" style="277" customWidth="1"/>
    <col min="507" max="507" width="8.5703125" style="277" customWidth="1"/>
    <col min="508" max="508" width="10.7109375" style="277" customWidth="1"/>
    <col min="509" max="509" width="15.28515625" style="277" customWidth="1"/>
    <col min="510" max="510" width="9.140625" style="277" customWidth="1"/>
    <col min="511" max="511" width="14" style="277" customWidth="1"/>
    <col min="512" max="512" width="15.28515625" style="277" customWidth="1"/>
    <col min="513" max="513" width="13.140625" style="277" customWidth="1"/>
    <col min="514" max="514" width="16.7109375" style="277" customWidth="1"/>
    <col min="515" max="515" width="6" style="277" customWidth="1"/>
    <col min="516" max="758" width="15.28515625" style="277"/>
    <col min="759" max="759" width="3.85546875" style="277" customWidth="1"/>
    <col min="760" max="760" width="12.7109375" style="277" customWidth="1"/>
    <col min="761" max="761" width="11.140625" style="277" customWidth="1"/>
    <col min="762" max="762" width="16.140625" style="277" customWidth="1"/>
    <col min="763" max="763" width="8.5703125" style="277" customWidth="1"/>
    <col min="764" max="764" width="10.7109375" style="277" customWidth="1"/>
    <col min="765" max="765" width="15.28515625" style="277" customWidth="1"/>
    <col min="766" max="766" width="9.140625" style="277" customWidth="1"/>
    <col min="767" max="767" width="14" style="277" customWidth="1"/>
    <col min="768" max="768" width="15.28515625" style="277" customWidth="1"/>
    <col min="769" max="769" width="13.140625" style="277" customWidth="1"/>
    <col min="770" max="770" width="16.7109375" style="277" customWidth="1"/>
    <col min="771" max="771" width="6" style="277" customWidth="1"/>
    <col min="772" max="1014" width="15.28515625" style="277"/>
    <col min="1015" max="1015" width="3.85546875" style="277" customWidth="1"/>
    <col min="1016" max="1016" width="12.7109375" style="277" customWidth="1"/>
    <col min="1017" max="1017" width="11.140625" style="277" customWidth="1"/>
    <col min="1018" max="1018" width="16.140625" style="277" customWidth="1"/>
    <col min="1019" max="1019" width="8.5703125" style="277" customWidth="1"/>
    <col min="1020" max="1020" width="10.7109375" style="277" customWidth="1"/>
    <col min="1021" max="1021" width="15.28515625" style="277" customWidth="1"/>
    <col min="1022" max="1022" width="9.140625" style="277" customWidth="1"/>
    <col min="1023" max="1023" width="14" style="277" customWidth="1"/>
    <col min="1024" max="1024" width="15.28515625" style="277" customWidth="1"/>
    <col min="1025" max="1025" width="13.140625" style="277" customWidth="1"/>
    <col min="1026" max="1026" width="16.7109375" style="277" customWidth="1"/>
    <col min="1027" max="1027" width="6" style="277" customWidth="1"/>
    <col min="1028" max="1270" width="15.28515625" style="277"/>
    <col min="1271" max="1271" width="3.85546875" style="277" customWidth="1"/>
    <col min="1272" max="1272" width="12.7109375" style="277" customWidth="1"/>
    <col min="1273" max="1273" width="11.140625" style="277" customWidth="1"/>
    <col min="1274" max="1274" width="16.140625" style="277" customWidth="1"/>
    <col min="1275" max="1275" width="8.5703125" style="277" customWidth="1"/>
    <col min="1276" max="1276" width="10.7109375" style="277" customWidth="1"/>
    <col min="1277" max="1277" width="15.28515625" style="277" customWidth="1"/>
    <col min="1278" max="1278" width="9.140625" style="277" customWidth="1"/>
    <col min="1279" max="1279" width="14" style="277" customWidth="1"/>
    <col min="1280" max="1280" width="15.28515625" style="277" customWidth="1"/>
    <col min="1281" max="1281" width="13.140625" style="277" customWidth="1"/>
    <col min="1282" max="1282" width="16.7109375" style="277" customWidth="1"/>
    <col min="1283" max="1283" width="6" style="277" customWidth="1"/>
    <col min="1284" max="1526" width="15.28515625" style="277"/>
    <col min="1527" max="1527" width="3.85546875" style="277" customWidth="1"/>
    <col min="1528" max="1528" width="12.7109375" style="277" customWidth="1"/>
    <col min="1529" max="1529" width="11.140625" style="277" customWidth="1"/>
    <col min="1530" max="1530" width="16.140625" style="277" customWidth="1"/>
    <col min="1531" max="1531" width="8.5703125" style="277" customWidth="1"/>
    <col min="1532" max="1532" width="10.7109375" style="277" customWidth="1"/>
    <col min="1533" max="1533" width="15.28515625" style="277" customWidth="1"/>
    <col min="1534" max="1534" width="9.140625" style="277" customWidth="1"/>
    <col min="1535" max="1535" width="14" style="277" customWidth="1"/>
    <col min="1536" max="1536" width="15.28515625" style="277" customWidth="1"/>
    <col min="1537" max="1537" width="13.140625" style="277" customWidth="1"/>
    <col min="1538" max="1538" width="16.7109375" style="277" customWidth="1"/>
    <col min="1539" max="1539" width="6" style="277" customWidth="1"/>
    <col min="1540" max="1782" width="15.28515625" style="277"/>
    <col min="1783" max="1783" width="3.85546875" style="277" customWidth="1"/>
    <col min="1784" max="1784" width="12.7109375" style="277" customWidth="1"/>
    <col min="1785" max="1785" width="11.140625" style="277" customWidth="1"/>
    <col min="1786" max="1786" width="16.140625" style="277" customWidth="1"/>
    <col min="1787" max="1787" width="8.5703125" style="277" customWidth="1"/>
    <col min="1788" max="1788" width="10.7109375" style="277" customWidth="1"/>
    <col min="1789" max="1789" width="15.28515625" style="277" customWidth="1"/>
    <col min="1790" max="1790" width="9.140625" style="277" customWidth="1"/>
    <col min="1791" max="1791" width="14" style="277" customWidth="1"/>
    <col min="1792" max="1792" width="15.28515625" style="277" customWidth="1"/>
    <col min="1793" max="1793" width="13.140625" style="277" customWidth="1"/>
    <col min="1794" max="1794" width="16.7109375" style="277" customWidth="1"/>
    <col min="1795" max="1795" width="6" style="277" customWidth="1"/>
    <col min="1796" max="2038" width="15.28515625" style="277"/>
    <col min="2039" max="2039" width="3.85546875" style="277" customWidth="1"/>
    <col min="2040" max="2040" width="12.7109375" style="277" customWidth="1"/>
    <col min="2041" max="2041" width="11.140625" style="277" customWidth="1"/>
    <col min="2042" max="2042" width="16.140625" style="277" customWidth="1"/>
    <col min="2043" max="2043" width="8.5703125" style="277" customWidth="1"/>
    <col min="2044" max="2044" width="10.7109375" style="277" customWidth="1"/>
    <col min="2045" max="2045" width="15.28515625" style="277" customWidth="1"/>
    <col min="2046" max="2046" width="9.140625" style="277" customWidth="1"/>
    <col min="2047" max="2047" width="14" style="277" customWidth="1"/>
    <col min="2048" max="2048" width="15.28515625" style="277" customWidth="1"/>
    <col min="2049" max="2049" width="13.140625" style="277" customWidth="1"/>
    <col min="2050" max="2050" width="16.7109375" style="277" customWidth="1"/>
    <col min="2051" max="2051" width="6" style="277" customWidth="1"/>
    <col min="2052" max="2294" width="15.28515625" style="277"/>
    <col min="2295" max="2295" width="3.85546875" style="277" customWidth="1"/>
    <col min="2296" max="2296" width="12.7109375" style="277" customWidth="1"/>
    <col min="2297" max="2297" width="11.140625" style="277" customWidth="1"/>
    <col min="2298" max="2298" width="16.140625" style="277" customWidth="1"/>
    <col min="2299" max="2299" width="8.5703125" style="277" customWidth="1"/>
    <col min="2300" max="2300" width="10.7109375" style="277" customWidth="1"/>
    <col min="2301" max="2301" width="15.28515625" style="277" customWidth="1"/>
    <col min="2302" max="2302" width="9.140625" style="277" customWidth="1"/>
    <col min="2303" max="2303" width="14" style="277" customWidth="1"/>
    <col min="2304" max="2304" width="15.28515625" style="277" customWidth="1"/>
    <col min="2305" max="2305" width="13.140625" style="277" customWidth="1"/>
    <col min="2306" max="2306" width="16.7109375" style="277" customWidth="1"/>
    <col min="2307" max="2307" width="6" style="277" customWidth="1"/>
    <col min="2308" max="2550" width="15.28515625" style="277"/>
    <col min="2551" max="2551" width="3.85546875" style="277" customWidth="1"/>
    <col min="2552" max="2552" width="12.7109375" style="277" customWidth="1"/>
    <col min="2553" max="2553" width="11.140625" style="277" customWidth="1"/>
    <col min="2554" max="2554" width="16.140625" style="277" customWidth="1"/>
    <col min="2555" max="2555" width="8.5703125" style="277" customWidth="1"/>
    <col min="2556" max="2556" width="10.7109375" style="277" customWidth="1"/>
    <col min="2557" max="2557" width="15.28515625" style="277" customWidth="1"/>
    <col min="2558" max="2558" width="9.140625" style="277" customWidth="1"/>
    <col min="2559" max="2559" width="14" style="277" customWidth="1"/>
    <col min="2560" max="2560" width="15.28515625" style="277" customWidth="1"/>
    <col min="2561" max="2561" width="13.140625" style="277" customWidth="1"/>
    <col min="2562" max="2562" width="16.7109375" style="277" customWidth="1"/>
    <col min="2563" max="2563" width="6" style="277" customWidth="1"/>
    <col min="2564" max="2806" width="15.28515625" style="277"/>
    <col min="2807" max="2807" width="3.85546875" style="277" customWidth="1"/>
    <col min="2808" max="2808" width="12.7109375" style="277" customWidth="1"/>
    <col min="2809" max="2809" width="11.140625" style="277" customWidth="1"/>
    <col min="2810" max="2810" width="16.140625" style="277" customWidth="1"/>
    <col min="2811" max="2811" width="8.5703125" style="277" customWidth="1"/>
    <col min="2812" max="2812" width="10.7109375" style="277" customWidth="1"/>
    <col min="2813" max="2813" width="15.28515625" style="277" customWidth="1"/>
    <col min="2814" max="2814" width="9.140625" style="277" customWidth="1"/>
    <col min="2815" max="2815" width="14" style="277" customWidth="1"/>
    <col min="2816" max="2816" width="15.28515625" style="277" customWidth="1"/>
    <col min="2817" max="2817" width="13.140625" style="277" customWidth="1"/>
    <col min="2818" max="2818" width="16.7109375" style="277" customWidth="1"/>
    <col min="2819" max="2819" width="6" style="277" customWidth="1"/>
    <col min="2820" max="3062" width="15.28515625" style="277"/>
    <col min="3063" max="3063" width="3.85546875" style="277" customWidth="1"/>
    <col min="3064" max="3064" width="12.7109375" style="277" customWidth="1"/>
    <col min="3065" max="3065" width="11.140625" style="277" customWidth="1"/>
    <col min="3066" max="3066" width="16.140625" style="277" customWidth="1"/>
    <col min="3067" max="3067" width="8.5703125" style="277" customWidth="1"/>
    <col min="3068" max="3068" width="10.7109375" style="277" customWidth="1"/>
    <col min="3069" max="3069" width="15.28515625" style="277" customWidth="1"/>
    <col min="3070" max="3070" width="9.140625" style="277" customWidth="1"/>
    <col min="3071" max="3071" width="14" style="277" customWidth="1"/>
    <col min="3072" max="3072" width="15.28515625" style="277" customWidth="1"/>
    <col min="3073" max="3073" width="13.140625" style="277" customWidth="1"/>
    <col min="3074" max="3074" width="16.7109375" style="277" customWidth="1"/>
    <col min="3075" max="3075" width="6" style="277" customWidth="1"/>
    <col min="3076" max="3318" width="15.28515625" style="277"/>
    <col min="3319" max="3319" width="3.85546875" style="277" customWidth="1"/>
    <col min="3320" max="3320" width="12.7109375" style="277" customWidth="1"/>
    <col min="3321" max="3321" width="11.140625" style="277" customWidth="1"/>
    <col min="3322" max="3322" width="16.140625" style="277" customWidth="1"/>
    <col min="3323" max="3323" width="8.5703125" style="277" customWidth="1"/>
    <col min="3324" max="3324" width="10.7109375" style="277" customWidth="1"/>
    <col min="3325" max="3325" width="15.28515625" style="277" customWidth="1"/>
    <col min="3326" max="3326" width="9.140625" style="277" customWidth="1"/>
    <col min="3327" max="3327" width="14" style="277" customWidth="1"/>
    <col min="3328" max="3328" width="15.28515625" style="277" customWidth="1"/>
    <col min="3329" max="3329" width="13.140625" style="277" customWidth="1"/>
    <col min="3330" max="3330" width="16.7109375" style="277" customWidth="1"/>
    <col min="3331" max="3331" width="6" style="277" customWidth="1"/>
    <col min="3332" max="3574" width="15.28515625" style="277"/>
    <col min="3575" max="3575" width="3.85546875" style="277" customWidth="1"/>
    <col min="3576" max="3576" width="12.7109375" style="277" customWidth="1"/>
    <col min="3577" max="3577" width="11.140625" style="277" customWidth="1"/>
    <col min="3578" max="3578" width="16.140625" style="277" customWidth="1"/>
    <col min="3579" max="3579" width="8.5703125" style="277" customWidth="1"/>
    <col min="3580" max="3580" width="10.7109375" style="277" customWidth="1"/>
    <col min="3581" max="3581" width="15.28515625" style="277" customWidth="1"/>
    <col min="3582" max="3582" width="9.140625" style="277" customWidth="1"/>
    <col min="3583" max="3583" width="14" style="277" customWidth="1"/>
    <col min="3584" max="3584" width="15.28515625" style="277" customWidth="1"/>
    <col min="3585" max="3585" width="13.140625" style="277" customWidth="1"/>
    <col min="3586" max="3586" width="16.7109375" style="277" customWidth="1"/>
    <col min="3587" max="3587" width="6" style="277" customWidth="1"/>
    <col min="3588" max="3830" width="15.28515625" style="277"/>
    <col min="3831" max="3831" width="3.85546875" style="277" customWidth="1"/>
    <col min="3832" max="3832" width="12.7109375" style="277" customWidth="1"/>
    <col min="3833" max="3833" width="11.140625" style="277" customWidth="1"/>
    <col min="3834" max="3834" width="16.140625" style="277" customWidth="1"/>
    <col min="3835" max="3835" width="8.5703125" style="277" customWidth="1"/>
    <col min="3836" max="3836" width="10.7109375" style="277" customWidth="1"/>
    <col min="3837" max="3837" width="15.28515625" style="277" customWidth="1"/>
    <col min="3838" max="3838" width="9.140625" style="277" customWidth="1"/>
    <col min="3839" max="3839" width="14" style="277" customWidth="1"/>
    <col min="3840" max="3840" width="15.28515625" style="277" customWidth="1"/>
    <col min="3841" max="3841" width="13.140625" style="277" customWidth="1"/>
    <col min="3842" max="3842" width="16.7109375" style="277" customWidth="1"/>
    <col min="3843" max="3843" width="6" style="277" customWidth="1"/>
    <col min="3844" max="4086" width="15.28515625" style="277"/>
    <col min="4087" max="4087" width="3.85546875" style="277" customWidth="1"/>
    <col min="4088" max="4088" width="12.7109375" style="277" customWidth="1"/>
    <col min="4089" max="4089" width="11.140625" style="277" customWidth="1"/>
    <col min="4090" max="4090" width="16.140625" style="277" customWidth="1"/>
    <col min="4091" max="4091" width="8.5703125" style="277" customWidth="1"/>
    <col min="4092" max="4092" width="10.7109375" style="277" customWidth="1"/>
    <col min="4093" max="4093" width="15.28515625" style="277" customWidth="1"/>
    <col min="4094" max="4094" width="9.140625" style="277" customWidth="1"/>
    <col min="4095" max="4095" width="14" style="277" customWidth="1"/>
    <col min="4096" max="4096" width="15.28515625" style="277" customWidth="1"/>
    <col min="4097" max="4097" width="13.140625" style="277" customWidth="1"/>
    <col min="4098" max="4098" width="16.7109375" style="277" customWidth="1"/>
    <col min="4099" max="4099" width="6" style="277" customWidth="1"/>
    <col min="4100" max="4342" width="15.28515625" style="277"/>
    <col min="4343" max="4343" width="3.85546875" style="277" customWidth="1"/>
    <col min="4344" max="4344" width="12.7109375" style="277" customWidth="1"/>
    <col min="4345" max="4345" width="11.140625" style="277" customWidth="1"/>
    <col min="4346" max="4346" width="16.140625" style="277" customWidth="1"/>
    <col min="4347" max="4347" width="8.5703125" style="277" customWidth="1"/>
    <col min="4348" max="4348" width="10.7109375" style="277" customWidth="1"/>
    <col min="4349" max="4349" width="15.28515625" style="277" customWidth="1"/>
    <col min="4350" max="4350" width="9.140625" style="277" customWidth="1"/>
    <col min="4351" max="4351" width="14" style="277" customWidth="1"/>
    <col min="4352" max="4352" width="15.28515625" style="277" customWidth="1"/>
    <col min="4353" max="4353" width="13.140625" style="277" customWidth="1"/>
    <col min="4354" max="4354" width="16.7109375" style="277" customWidth="1"/>
    <col min="4355" max="4355" width="6" style="277" customWidth="1"/>
    <col min="4356" max="4598" width="15.28515625" style="277"/>
    <col min="4599" max="4599" width="3.85546875" style="277" customWidth="1"/>
    <col min="4600" max="4600" width="12.7109375" style="277" customWidth="1"/>
    <col min="4601" max="4601" width="11.140625" style="277" customWidth="1"/>
    <col min="4602" max="4602" width="16.140625" style="277" customWidth="1"/>
    <col min="4603" max="4603" width="8.5703125" style="277" customWidth="1"/>
    <col min="4604" max="4604" width="10.7109375" style="277" customWidth="1"/>
    <col min="4605" max="4605" width="15.28515625" style="277" customWidth="1"/>
    <col min="4606" max="4606" width="9.140625" style="277" customWidth="1"/>
    <col min="4607" max="4607" width="14" style="277" customWidth="1"/>
    <col min="4608" max="4608" width="15.28515625" style="277" customWidth="1"/>
    <col min="4609" max="4609" width="13.140625" style="277" customWidth="1"/>
    <col min="4610" max="4610" width="16.7109375" style="277" customWidth="1"/>
    <col min="4611" max="4611" width="6" style="277" customWidth="1"/>
    <col min="4612" max="4854" width="15.28515625" style="277"/>
    <col min="4855" max="4855" width="3.85546875" style="277" customWidth="1"/>
    <col min="4856" max="4856" width="12.7109375" style="277" customWidth="1"/>
    <col min="4857" max="4857" width="11.140625" style="277" customWidth="1"/>
    <col min="4858" max="4858" width="16.140625" style="277" customWidth="1"/>
    <col min="4859" max="4859" width="8.5703125" style="277" customWidth="1"/>
    <col min="4860" max="4860" width="10.7109375" style="277" customWidth="1"/>
    <col min="4861" max="4861" width="15.28515625" style="277" customWidth="1"/>
    <col min="4862" max="4862" width="9.140625" style="277" customWidth="1"/>
    <col min="4863" max="4863" width="14" style="277" customWidth="1"/>
    <col min="4864" max="4864" width="15.28515625" style="277" customWidth="1"/>
    <col min="4865" max="4865" width="13.140625" style="277" customWidth="1"/>
    <col min="4866" max="4866" width="16.7109375" style="277" customWidth="1"/>
    <col min="4867" max="4867" width="6" style="277" customWidth="1"/>
    <col min="4868" max="5110" width="15.28515625" style="277"/>
    <col min="5111" max="5111" width="3.85546875" style="277" customWidth="1"/>
    <col min="5112" max="5112" width="12.7109375" style="277" customWidth="1"/>
    <col min="5113" max="5113" width="11.140625" style="277" customWidth="1"/>
    <col min="5114" max="5114" width="16.140625" style="277" customWidth="1"/>
    <col min="5115" max="5115" width="8.5703125" style="277" customWidth="1"/>
    <col min="5116" max="5116" width="10.7109375" style="277" customWidth="1"/>
    <col min="5117" max="5117" width="15.28515625" style="277" customWidth="1"/>
    <col min="5118" max="5118" width="9.140625" style="277" customWidth="1"/>
    <col min="5119" max="5119" width="14" style="277" customWidth="1"/>
    <col min="5120" max="5120" width="15.28515625" style="277" customWidth="1"/>
    <col min="5121" max="5121" width="13.140625" style="277" customWidth="1"/>
    <col min="5122" max="5122" width="16.7109375" style="277" customWidth="1"/>
    <col min="5123" max="5123" width="6" style="277" customWidth="1"/>
    <col min="5124" max="5366" width="15.28515625" style="277"/>
    <col min="5367" max="5367" width="3.85546875" style="277" customWidth="1"/>
    <col min="5368" max="5368" width="12.7109375" style="277" customWidth="1"/>
    <col min="5369" max="5369" width="11.140625" style="277" customWidth="1"/>
    <col min="5370" max="5370" width="16.140625" style="277" customWidth="1"/>
    <col min="5371" max="5371" width="8.5703125" style="277" customWidth="1"/>
    <col min="5372" max="5372" width="10.7109375" style="277" customWidth="1"/>
    <col min="5373" max="5373" width="15.28515625" style="277" customWidth="1"/>
    <col min="5374" max="5374" width="9.140625" style="277" customWidth="1"/>
    <col min="5375" max="5375" width="14" style="277" customWidth="1"/>
    <col min="5376" max="5376" width="15.28515625" style="277" customWidth="1"/>
    <col min="5377" max="5377" width="13.140625" style="277" customWidth="1"/>
    <col min="5378" max="5378" width="16.7109375" style="277" customWidth="1"/>
    <col min="5379" max="5379" width="6" style="277" customWidth="1"/>
    <col min="5380" max="5622" width="15.28515625" style="277"/>
    <col min="5623" max="5623" width="3.85546875" style="277" customWidth="1"/>
    <col min="5624" max="5624" width="12.7109375" style="277" customWidth="1"/>
    <col min="5625" max="5625" width="11.140625" style="277" customWidth="1"/>
    <col min="5626" max="5626" width="16.140625" style="277" customWidth="1"/>
    <col min="5627" max="5627" width="8.5703125" style="277" customWidth="1"/>
    <col min="5628" max="5628" width="10.7109375" style="277" customWidth="1"/>
    <col min="5629" max="5629" width="15.28515625" style="277" customWidth="1"/>
    <col min="5630" max="5630" width="9.140625" style="277" customWidth="1"/>
    <col min="5631" max="5631" width="14" style="277" customWidth="1"/>
    <col min="5632" max="5632" width="15.28515625" style="277" customWidth="1"/>
    <col min="5633" max="5633" width="13.140625" style="277" customWidth="1"/>
    <col min="5634" max="5634" width="16.7109375" style="277" customWidth="1"/>
    <col min="5635" max="5635" width="6" style="277" customWidth="1"/>
    <col min="5636" max="5878" width="15.28515625" style="277"/>
    <col min="5879" max="5879" width="3.85546875" style="277" customWidth="1"/>
    <col min="5880" max="5880" width="12.7109375" style="277" customWidth="1"/>
    <col min="5881" max="5881" width="11.140625" style="277" customWidth="1"/>
    <col min="5882" max="5882" width="16.140625" style="277" customWidth="1"/>
    <col min="5883" max="5883" width="8.5703125" style="277" customWidth="1"/>
    <col min="5884" max="5884" width="10.7109375" style="277" customWidth="1"/>
    <col min="5885" max="5885" width="15.28515625" style="277" customWidth="1"/>
    <col min="5886" max="5886" width="9.140625" style="277" customWidth="1"/>
    <col min="5887" max="5887" width="14" style="277" customWidth="1"/>
    <col min="5888" max="5888" width="15.28515625" style="277" customWidth="1"/>
    <col min="5889" max="5889" width="13.140625" style="277" customWidth="1"/>
    <col min="5890" max="5890" width="16.7109375" style="277" customWidth="1"/>
    <col min="5891" max="5891" width="6" style="277" customWidth="1"/>
    <col min="5892" max="6134" width="15.28515625" style="277"/>
    <col min="6135" max="6135" width="3.85546875" style="277" customWidth="1"/>
    <col min="6136" max="6136" width="12.7109375" style="277" customWidth="1"/>
    <col min="6137" max="6137" width="11.140625" style="277" customWidth="1"/>
    <col min="6138" max="6138" width="16.140625" style="277" customWidth="1"/>
    <col min="6139" max="6139" width="8.5703125" style="277" customWidth="1"/>
    <col min="6140" max="6140" width="10.7109375" style="277" customWidth="1"/>
    <col min="6141" max="6141" width="15.28515625" style="277" customWidth="1"/>
    <col min="6142" max="6142" width="9.140625" style="277" customWidth="1"/>
    <col min="6143" max="6143" width="14" style="277" customWidth="1"/>
    <col min="6144" max="6144" width="15.28515625" style="277" customWidth="1"/>
    <col min="6145" max="6145" width="13.140625" style="277" customWidth="1"/>
    <col min="6146" max="6146" width="16.7109375" style="277" customWidth="1"/>
    <col min="6147" max="6147" width="6" style="277" customWidth="1"/>
    <col min="6148" max="6390" width="15.28515625" style="277"/>
    <col min="6391" max="6391" width="3.85546875" style="277" customWidth="1"/>
    <col min="6392" max="6392" width="12.7109375" style="277" customWidth="1"/>
    <col min="6393" max="6393" width="11.140625" style="277" customWidth="1"/>
    <col min="6394" max="6394" width="16.140625" style="277" customWidth="1"/>
    <col min="6395" max="6395" width="8.5703125" style="277" customWidth="1"/>
    <col min="6396" max="6396" width="10.7109375" style="277" customWidth="1"/>
    <col min="6397" max="6397" width="15.28515625" style="277" customWidth="1"/>
    <col min="6398" max="6398" width="9.140625" style="277" customWidth="1"/>
    <col min="6399" max="6399" width="14" style="277" customWidth="1"/>
    <col min="6400" max="6400" width="15.28515625" style="277" customWidth="1"/>
    <col min="6401" max="6401" width="13.140625" style="277" customWidth="1"/>
    <col min="6402" max="6402" width="16.7109375" style="277" customWidth="1"/>
    <col min="6403" max="6403" width="6" style="277" customWidth="1"/>
    <col min="6404" max="6646" width="15.28515625" style="277"/>
    <col min="6647" max="6647" width="3.85546875" style="277" customWidth="1"/>
    <col min="6648" max="6648" width="12.7109375" style="277" customWidth="1"/>
    <col min="6649" max="6649" width="11.140625" style="277" customWidth="1"/>
    <col min="6650" max="6650" width="16.140625" style="277" customWidth="1"/>
    <col min="6651" max="6651" width="8.5703125" style="277" customWidth="1"/>
    <col min="6652" max="6652" width="10.7109375" style="277" customWidth="1"/>
    <col min="6653" max="6653" width="15.28515625" style="277" customWidth="1"/>
    <col min="6654" max="6654" width="9.140625" style="277" customWidth="1"/>
    <col min="6655" max="6655" width="14" style="277" customWidth="1"/>
    <col min="6656" max="6656" width="15.28515625" style="277" customWidth="1"/>
    <col min="6657" max="6657" width="13.140625" style="277" customWidth="1"/>
    <col min="6658" max="6658" width="16.7109375" style="277" customWidth="1"/>
    <col min="6659" max="6659" width="6" style="277" customWidth="1"/>
    <col min="6660" max="6902" width="15.28515625" style="277"/>
    <col min="6903" max="6903" width="3.85546875" style="277" customWidth="1"/>
    <col min="6904" max="6904" width="12.7109375" style="277" customWidth="1"/>
    <col min="6905" max="6905" width="11.140625" style="277" customWidth="1"/>
    <col min="6906" max="6906" width="16.140625" style="277" customWidth="1"/>
    <col min="6907" max="6907" width="8.5703125" style="277" customWidth="1"/>
    <col min="6908" max="6908" width="10.7109375" style="277" customWidth="1"/>
    <col min="6909" max="6909" width="15.28515625" style="277" customWidth="1"/>
    <col min="6910" max="6910" width="9.140625" style="277" customWidth="1"/>
    <col min="6911" max="6911" width="14" style="277" customWidth="1"/>
    <col min="6912" max="6912" width="15.28515625" style="277" customWidth="1"/>
    <col min="6913" max="6913" width="13.140625" style="277" customWidth="1"/>
    <col min="6914" max="6914" width="16.7109375" style="277" customWidth="1"/>
    <col min="6915" max="6915" width="6" style="277" customWidth="1"/>
    <col min="6916" max="7158" width="15.28515625" style="277"/>
    <col min="7159" max="7159" width="3.85546875" style="277" customWidth="1"/>
    <col min="7160" max="7160" width="12.7109375" style="277" customWidth="1"/>
    <col min="7161" max="7161" width="11.140625" style="277" customWidth="1"/>
    <col min="7162" max="7162" width="16.140625" style="277" customWidth="1"/>
    <col min="7163" max="7163" width="8.5703125" style="277" customWidth="1"/>
    <col min="7164" max="7164" width="10.7109375" style="277" customWidth="1"/>
    <col min="7165" max="7165" width="15.28515625" style="277" customWidth="1"/>
    <col min="7166" max="7166" width="9.140625" style="277" customWidth="1"/>
    <col min="7167" max="7167" width="14" style="277" customWidth="1"/>
    <col min="7168" max="7168" width="15.28515625" style="277" customWidth="1"/>
    <col min="7169" max="7169" width="13.140625" style="277" customWidth="1"/>
    <col min="7170" max="7170" width="16.7109375" style="277" customWidth="1"/>
    <col min="7171" max="7171" width="6" style="277" customWidth="1"/>
    <col min="7172" max="7414" width="15.28515625" style="277"/>
    <col min="7415" max="7415" width="3.85546875" style="277" customWidth="1"/>
    <col min="7416" max="7416" width="12.7109375" style="277" customWidth="1"/>
    <col min="7417" max="7417" width="11.140625" style="277" customWidth="1"/>
    <col min="7418" max="7418" width="16.140625" style="277" customWidth="1"/>
    <col min="7419" max="7419" width="8.5703125" style="277" customWidth="1"/>
    <col min="7420" max="7420" width="10.7109375" style="277" customWidth="1"/>
    <col min="7421" max="7421" width="15.28515625" style="277" customWidth="1"/>
    <col min="7422" max="7422" width="9.140625" style="277" customWidth="1"/>
    <col min="7423" max="7423" width="14" style="277" customWidth="1"/>
    <col min="7424" max="7424" width="15.28515625" style="277" customWidth="1"/>
    <col min="7425" max="7425" width="13.140625" style="277" customWidth="1"/>
    <col min="7426" max="7426" width="16.7109375" style="277" customWidth="1"/>
    <col min="7427" max="7427" width="6" style="277" customWidth="1"/>
    <col min="7428" max="7670" width="15.28515625" style="277"/>
    <col min="7671" max="7671" width="3.85546875" style="277" customWidth="1"/>
    <col min="7672" max="7672" width="12.7109375" style="277" customWidth="1"/>
    <col min="7673" max="7673" width="11.140625" style="277" customWidth="1"/>
    <col min="7674" max="7674" width="16.140625" style="277" customWidth="1"/>
    <col min="7675" max="7675" width="8.5703125" style="277" customWidth="1"/>
    <col min="7676" max="7676" width="10.7109375" style="277" customWidth="1"/>
    <col min="7677" max="7677" width="15.28515625" style="277" customWidth="1"/>
    <col min="7678" max="7678" width="9.140625" style="277" customWidth="1"/>
    <col min="7679" max="7679" width="14" style="277" customWidth="1"/>
    <col min="7680" max="7680" width="15.28515625" style="277" customWidth="1"/>
    <col min="7681" max="7681" width="13.140625" style="277" customWidth="1"/>
    <col min="7682" max="7682" width="16.7109375" style="277" customWidth="1"/>
    <col min="7683" max="7683" width="6" style="277" customWidth="1"/>
    <col min="7684" max="7926" width="15.28515625" style="277"/>
    <col min="7927" max="7927" width="3.85546875" style="277" customWidth="1"/>
    <col min="7928" max="7928" width="12.7109375" style="277" customWidth="1"/>
    <col min="7929" max="7929" width="11.140625" style="277" customWidth="1"/>
    <col min="7930" max="7930" width="16.140625" style="277" customWidth="1"/>
    <col min="7931" max="7931" width="8.5703125" style="277" customWidth="1"/>
    <col min="7932" max="7932" width="10.7109375" style="277" customWidth="1"/>
    <col min="7933" max="7933" width="15.28515625" style="277" customWidth="1"/>
    <col min="7934" max="7934" width="9.140625" style="277" customWidth="1"/>
    <col min="7935" max="7935" width="14" style="277" customWidth="1"/>
    <col min="7936" max="7936" width="15.28515625" style="277" customWidth="1"/>
    <col min="7937" max="7937" width="13.140625" style="277" customWidth="1"/>
    <col min="7938" max="7938" width="16.7109375" style="277" customWidth="1"/>
    <col min="7939" max="7939" width="6" style="277" customWidth="1"/>
    <col min="7940" max="8182" width="15.28515625" style="277"/>
    <col min="8183" max="8183" width="3.85546875" style="277" customWidth="1"/>
    <col min="8184" max="8184" width="12.7109375" style="277" customWidth="1"/>
    <col min="8185" max="8185" width="11.140625" style="277" customWidth="1"/>
    <col min="8186" max="8186" width="16.140625" style="277" customWidth="1"/>
    <col min="8187" max="8187" width="8.5703125" style="277" customWidth="1"/>
    <col min="8188" max="8188" width="10.7109375" style="277" customWidth="1"/>
    <col min="8189" max="8189" width="15.28515625" style="277" customWidth="1"/>
    <col min="8190" max="8190" width="9.140625" style="277" customWidth="1"/>
    <col min="8191" max="8191" width="14" style="277" customWidth="1"/>
    <col min="8192" max="8192" width="15.28515625" style="277" customWidth="1"/>
    <col min="8193" max="8193" width="13.140625" style="277" customWidth="1"/>
    <col min="8194" max="8194" width="16.7109375" style="277" customWidth="1"/>
    <col min="8195" max="8195" width="6" style="277" customWidth="1"/>
    <col min="8196" max="8438" width="15.28515625" style="277"/>
    <col min="8439" max="8439" width="3.85546875" style="277" customWidth="1"/>
    <col min="8440" max="8440" width="12.7109375" style="277" customWidth="1"/>
    <col min="8441" max="8441" width="11.140625" style="277" customWidth="1"/>
    <col min="8442" max="8442" width="16.140625" style="277" customWidth="1"/>
    <col min="8443" max="8443" width="8.5703125" style="277" customWidth="1"/>
    <col min="8444" max="8444" width="10.7109375" style="277" customWidth="1"/>
    <col min="8445" max="8445" width="15.28515625" style="277" customWidth="1"/>
    <col min="8446" max="8446" width="9.140625" style="277" customWidth="1"/>
    <col min="8447" max="8447" width="14" style="277" customWidth="1"/>
    <col min="8448" max="8448" width="15.28515625" style="277" customWidth="1"/>
    <col min="8449" max="8449" width="13.140625" style="277" customWidth="1"/>
    <col min="8450" max="8450" width="16.7109375" style="277" customWidth="1"/>
    <col min="8451" max="8451" width="6" style="277" customWidth="1"/>
    <col min="8452" max="8694" width="15.28515625" style="277"/>
    <col min="8695" max="8695" width="3.85546875" style="277" customWidth="1"/>
    <col min="8696" max="8696" width="12.7109375" style="277" customWidth="1"/>
    <col min="8697" max="8697" width="11.140625" style="277" customWidth="1"/>
    <col min="8698" max="8698" width="16.140625" style="277" customWidth="1"/>
    <col min="8699" max="8699" width="8.5703125" style="277" customWidth="1"/>
    <col min="8700" max="8700" width="10.7109375" style="277" customWidth="1"/>
    <col min="8701" max="8701" width="15.28515625" style="277" customWidth="1"/>
    <col min="8702" max="8702" width="9.140625" style="277" customWidth="1"/>
    <col min="8703" max="8703" width="14" style="277" customWidth="1"/>
    <col min="8704" max="8704" width="15.28515625" style="277" customWidth="1"/>
    <col min="8705" max="8705" width="13.140625" style="277" customWidth="1"/>
    <col min="8706" max="8706" width="16.7109375" style="277" customWidth="1"/>
    <col min="8707" max="8707" width="6" style="277" customWidth="1"/>
    <col min="8708" max="8950" width="15.28515625" style="277"/>
    <col min="8951" max="8951" width="3.85546875" style="277" customWidth="1"/>
    <col min="8952" max="8952" width="12.7109375" style="277" customWidth="1"/>
    <col min="8953" max="8953" width="11.140625" style="277" customWidth="1"/>
    <col min="8954" max="8954" width="16.140625" style="277" customWidth="1"/>
    <col min="8955" max="8955" width="8.5703125" style="277" customWidth="1"/>
    <col min="8956" max="8956" width="10.7109375" style="277" customWidth="1"/>
    <col min="8957" max="8957" width="15.28515625" style="277" customWidth="1"/>
    <col min="8958" max="8958" width="9.140625" style="277" customWidth="1"/>
    <col min="8959" max="8959" width="14" style="277" customWidth="1"/>
    <col min="8960" max="8960" width="15.28515625" style="277" customWidth="1"/>
    <col min="8961" max="8961" width="13.140625" style="277" customWidth="1"/>
    <col min="8962" max="8962" width="16.7109375" style="277" customWidth="1"/>
    <col min="8963" max="8963" width="6" style="277" customWidth="1"/>
    <col min="8964" max="9206" width="15.28515625" style="277"/>
    <col min="9207" max="9207" width="3.85546875" style="277" customWidth="1"/>
    <col min="9208" max="9208" width="12.7109375" style="277" customWidth="1"/>
    <col min="9209" max="9209" width="11.140625" style="277" customWidth="1"/>
    <col min="9210" max="9210" width="16.140625" style="277" customWidth="1"/>
    <col min="9211" max="9211" width="8.5703125" style="277" customWidth="1"/>
    <col min="9212" max="9212" width="10.7109375" style="277" customWidth="1"/>
    <col min="9213" max="9213" width="15.28515625" style="277" customWidth="1"/>
    <col min="9214" max="9214" width="9.140625" style="277" customWidth="1"/>
    <col min="9215" max="9215" width="14" style="277" customWidth="1"/>
    <col min="9216" max="9216" width="15.28515625" style="277" customWidth="1"/>
    <col min="9217" max="9217" width="13.140625" style="277" customWidth="1"/>
    <col min="9218" max="9218" width="16.7109375" style="277" customWidth="1"/>
    <col min="9219" max="9219" width="6" style="277" customWidth="1"/>
    <col min="9220" max="9462" width="15.28515625" style="277"/>
    <col min="9463" max="9463" width="3.85546875" style="277" customWidth="1"/>
    <col min="9464" max="9464" width="12.7109375" style="277" customWidth="1"/>
    <col min="9465" max="9465" width="11.140625" style="277" customWidth="1"/>
    <col min="9466" max="9466" width="16.140625" style="277" customWidth="1"/>
    <col min="9467" max="9467" width="8.5703125" style="277" customWidth="1"/>
    <col min="9468" max="9468" width="10.7109375" style="277" customWidth="1"/>
    <col min="9469" max="9469" width="15.28515625" style="277" customWidth="1"/>
    <col min="9470" max="9470" width="9.140625" style="277" customWidth="1"/>
    <col min="9471" max="9471" width="14" style="277" customWidth="1"/>
    <col min="9472" max="9472" width="15.28515625" style="277" customWidth="1"/>
    <col min="9473" max="9473" width="13.140625" style="277" customWidth="1"/>
    <col min="9474" max="9474" width="16.7109375" style="277" customWidth="1"/>
    <col min="9475" max="9475" width="6" style="277" customWidth="1"/>
    <col min="9476" max="9718" width="15.28515625" style="277"/>
    <col min="9719" max="9719" width="3.85546875" style="277" customWidth="1"/>
    <col min="9720" max="9720" width="12.7109375" style="277" customWidth="1"/>
    <col min="9721" max="9721" width="11.140625" style="277" customWidth="1"/>
    <col min="9722" max="9722" width="16.140625" style="277" customWidth="1"/>
    <col min="9723" max="9723" width="8.5703125" style="277" customWidth="1"/>
    <col min="9724" max="9724" width="10.7109375" style="277" customWidth="1"/>
    <col min="9725" max="9725" width="15.28515625" style="277" customWidth="1"/>
    <col min="9726" max="9726" width="9.140625" style="277" customWidth="1"/>
    <col min="9727" max="9727" width="14" style="277" customWidth="1"/>
    <col min="9728" max="9728" width="15.28515625" style="277" customWidth="1"/>
    <col min="9729" max="9729" width="13.140625" style="277" customWidth="1"/>
    <col min="9730" max="9730" width="16.7109375" style="277" customWidth="1"/>
    <col min="9731" max="9731" width="6" style="277" customWidth="1"/>
    <col min="9732" max="9974" width="15.28515625" style="277"/>
    <col min="9975" max="9975" width="3.85546875" style="277" customWidth="1"/>
    <col min="9976" max="9976" width="12.7109375" style="277" customWidth="1"/>
    <col min="9977" max="9977" width="11.140625" style="277" customWidth="1"/>
    <col min="9978" max="9978" width="16.140625" style="277" customWidth="1"/>
    <col min="9979" max="9979" width="8.5703125" style="277" customWidth="1"/>
    <col min="9980" max="9980" width="10.7109375" style="277" customWidth="1"/>
    <col min="9981" max="9981" width="15.28515625" style="277" customWidth="1"/>
    <col min="9982" max="9982" width="9.140625" style="277" customWidth="1"/>
    <col min="9983" max="9983" width="14" style="277" customWidth="1"/>
    <col min="9984" max="9984" width="15.28515625" style="277" customWidth="1"/>
    <col min="9985" max="9985" width="13.140625" style="277" customWidth="1"/>
    <col min="9986" max="9986" width="16.7109375" style="277" customWidth="1"/>
    <col min="9987" max="9987" width="6" style="277" customWidth="1"/>
    <col min="9988" max="10230" width="15.28515625" style="277"/>
    <col min="10231" max="10231" width="3.85546875" style="277" customWidth="1"/>
    <col min="10232" max="10232" width="12.7109375" style="277" customWidth="1"/>
    <col min="10233" max="10233" width="11.140625" style="277" customWidth="1"/>
    <col min="10234" max="10234" width="16.140625" style="277" customWidth="1"/>
    <col min="10235" max="10235" width="8.5703125" style="277" customWidth="1"/>
    <col min="10236" max="10236" width="10.7109375" style="277" customWidth="1"/>
    <col min="10237" max="10237" width="15.28515625" style="277" customWidth="1"/>
    <col min="10238" max="10238" width="9.140625" style="277" customWidth="1"/>
    <col min="10239" max="10239" width="14" style="277" customWidth="1"/>
    <col min="10240" max="10240" width="15.28515625" style="277" customWidth="1"/>
    <col min="10241" max="10241" width="13.140625" style="277" customWidth="1"/>
    <col min="10242" max="10242" width="16.7109375" style="277" customWidth="1"/>
    <col min="10243" max="10243" width="6" style="277" customWidth="1"/>
    <col min="10244" max="10486" width="15.28515625" style="277"/>
    <col min="10487" max="10487" width="3.85546875" style="277" customWidth="1"/>
    <col min="10488" max="10488" width="12.7109375" style="277" customWidth="1"/>
    <col min="10489" max="10489" width="11.140625" style="277" customWidth="1"/>
    <col min="10490" max="10490" width="16.140625" style="277" customWidth="1"/>
    <col min="10491" max="10491" width="8.5703125" style="277" customWidth="1"/>
    <col min="10492" max="10492" width="10.7109375" style="277" customWidth="1"/>
    <col min="10493" max="10493" width="15.28515625" style="277" customWidth="1"/>
    <col min="10494" max="10494" width="9.140625" style="277" customWidth="1"/>
    <col min="10495" max="10495" width="14" style="277" customWidth="1"/>
    <col min="10496" max="10496" width="15.28515625" style="277" customWidth="1"/>
    <col min="10497" max="10497" width="13.140625" style="277" customWidth="1"/>
    <col min="10498" max="10498" width="16.7109375" style="277" customWidth="1"/>
    <col min="10499" max="10499" width="6" style="277" customWidth="1"/>
    <col min="10500" max="10742" width="15.28515625" style="277"/>
    <col min="10743" max="10743" width="3.85546875" style="277" customWidth="1"/>
    <col min="10744" max="10744" width="12.7109375" style="277" customWidth="1"/>
    <col min="10745" max="10745" width="11.140625" style="277" customWidth="1"/>
    <col min="10746" max="10746" width="16.140625" style="277" customWidth="1"/>
    <col min="10747" max="10747" width="8.5703125" style="277" customWidth="1"/>
    <col min="10748" max="10748" width="10.7109375" style="277" customWidth="1"/>
    <col min="10749" max="10749" width="15.28515625" style="277" customWidth="1"/>
    <col min="10750" max="10750" width="9.140625" style="277" customWidth="1"/>
    <col min="10751" max="10751" width="14" style="277" customWidth="1"/>
    <col min="10752" max="10752" width="15.28515625" style="277" customWidth="1"/>
    <col min="10753" max="10753" width="13.140625" style="277" customWidth="1"/>
    <col min="10754" max="10754" width="16.7109375" style="277" customWidth="1"/>
    <col min="10755" max="10755" width="6" style="277" customWidth="1"/>
    <col min="10756" max="10998" width="15.28515625" style="277"/>
    <col min="10999" max="10999" width="3.85546875" style="277" customWidth="1"/>
    <col min="11000" max="11000" width="12.7109375" style="277" customWidth="1"/>
    <col min="11001" max="11001" width="11.140625" style="277" customWidth="1"/>
    <col min="11002" max="11002" width="16.140625" style="277" customWidth="1"/>
    <col min="11003" max="11003" width="8.5703125" style="277" customWidth="1"/>
    <col min="11004" max="11004" width="10.7109375" style="277" customWidth="1"/>
    <col min="11005" max="11005" width="15.28515625" style="277" customWidth="1"/>
    <col min="11006" max="11006" width="9.140625" style="277" customWidth="1"/>
    <col min="11007" max="11007" width="14" style="277" customWidth="1"/>
    <col min="11008" max="11008" width="15.28515625" style="277" customWidth="1"/>
    <col min="11009" max="11009" width="13.140625" style="277" customWidth="1"/>
    <col min="11010" max="11010" width="16.7109375" style="277" customWidth="1"/>
    <col min="11011" max="11011" width="6" style="277" customWidth="1"/>
    <col min="11012" max="11254" width="15.28515625" style="277"/>
    <col min="11255" max="11255" width="3.85546875" style="277" customWidth="1"/>
    <col min="11256" max="11256" width="12.7109375" style="277" customWidth="1"/>
    <col min="11257" max="11257" width="11.140625" style="277" customWidth="1"/>
    <col min="11258" max="11258" width="16.140625" style="277" customWidth="1"/>
    <col min="11259" max="11259" width="8.5703125" style="277" customWidth="1"/>
    <col min="11260" max="11260" width="10.7109375" style="277" customWidth="1"/>
    <col min="11261" max="11261" width="15.28515625" style="277" customWidth="1"/>
    <col min="11262" max="11262" width="9.140625" style="277" customWidth="1"/>
    <col min="11263" max="11263" width="14" style="277" customWidth="1"/>
    <col min="11264" max="11264" width="15.28515625" style="277" customWidth="1"/>
    <col min="11265" max="11265" width="13.140625" style="277" customWidth="1"/>
    <col min="11266" max="11266" width="16.7109375" style="277" customWidth="1"/>
    <col min="11267" max="11267" width="6" style="277" customWidth="1"/>
    <col min="11268" max="11510" width="15.28515625" style="277"/>
    <col min="11511" max="11511" width="3.85546875" style="277" customWidth="1"/>
    <col min="11512" max="11512" width="12.7109375" style="277" customWidth="1"/>
    <col min="11513" max="11513" width="11.140625" style="277" customWidth="1"/>
    <col min="11514" max="11514" width="16.140625" style="277" customWidth="1"/>
    <col min="11515" max="11515" width="8.5703125" style="277" customWidth="1"/>
    <col min="11516" max="11516" width="10.7109375" style="277" customWidth="1"/>
    <col min="11517" max="11517" width="15.28515625" style="277" customWidth="1"/>
    <col min="11518" max="11518" width="9.140625" style="277" customWidth="1"/>
    <col min="11519" max="11519" width="14" style="277" customWidth="1"/>
    <col min="11520" max="11520" width="15.28515625" style="277" customWidth="1"/>
    <col min="11521" max="11521" width="13.140625" style="277" customWidth="1"/>
    <col min="11522" max="11522" width="16.7109375" style="277" customWidth="1"/>
    <col min="11523" max="11523" width="6" style="277" customWidth="1"/>
    <col min="11524" max="11766" width="15.28515625" style="277"/>
    <col min="11767" max="11767" width="3.85546875" style="277" customWidth="1"/>
    <col min="11768" max="11768" width="12.7109375" style="277" customWidth="1"/>
    <col min="11769" max="11769" width="11.140625" style="277" customWidth="1"/>
    <col min="11770" max="11770" width="16.140625" style="277" customWidth="1"/>
    <col min="11771" max="11771" width="8.5703125" style="277" customWidth="1"/>
    <col min="11772" max="11772" width="10.7109375" style="277" customWidth="1"/>
    <col min="11773" max="11773" width="15.28515625" style="277" customWidth="1"/>
    <col min="11774" max="11774" width="9.140625" style="277" customWidth="1"/>
    <col min="11775" max="11775" width="14" style="277" customWidth="1"/>
    <col min="11776" max="11776" width="15.28515625" style="277" customWidth="1"/>
    <col min="11777" max="11777" width="13.140625" style="277" customWidth="1"/>
    <col min="11778" max="11778" width="16.7109375" style="277" customWidth="1"/>
    <col min="11779" max="11779" width="6" style="277" customWidth="1"/>
    <col min="11780" max="12022" width="15.28515625" style="277"/>
    <col min="12023" max="12023" width="3.85546875" style="277" customWidth="1"/>
    <col min="12024" max="12024" width="12.7109375" style="277" customWidth="1"/>
    <col min="12025" max="12025" width="11.140625" style="277" customWidth="1"/>
    <col min="12026" max="12026" width="16.140625" style="277" customWidth="1"/>
    <col min="12027" max="12027" width="8.5703125" style="277" customWidth="1"/>
    <col min="12028" max="12028" width="10.7109375" style="277" customWidth="1"/>
    <col min="12029" max="12029" width="15.28515625" style="277" customWidth="1"/>
    <col min="12030" max="12030" width="9.140625" style="277" customWidth="1"/>
    <col min="12031" max="12031" width="14" style="277" customWidth="1"/>
    <col min="12032" max="12032" width="15.28515625" style="277" customWidth="1"/>
    <col min="12033" max="12033" width="13.140625" style="277" customWidth="1"/>
    <col min="12034" max="12034" width="16.7109375" style="277" customWidth="1"/>
    <col min="12035" max="12035" width="6" style="277" customWidth="1"/>
    <col min="12036" max="12278" width="15.28515625" style="277"/>
    <col min="12279" max="12279" width="3.85546875" style="277" customWidth="1"/>
    <col min="12280" max="12280" width="12.7109375" style="277" customWidth="1"/>
    <col min="12281" max="12281" width="11.140625" style="277" customWidth="1"/>
    <col min="12282" max="12282" width="16.140625" style="277" customWidth="1"/>
    <col min="12283" max="12283" width="8.5703125" style="277" customWidth="1"/>
    <col min="12284" max="12284" width="10.7109375" style="277" customWidth="1"/>
    <col min="12285" max="12285" width="15.28515625" style="277" customWidth="1"/>
    <col min="12286" max="12286" width="9.140625" style="277" customWidth="1"/>
    <col min="12287" max="12287" width="14" style="277" customWidth="1"/>
    <col min="12288" max="12288" width="15.28515625" style="277" customWidth="1"/>
    <col min="12289" max="12289" width="13.140625" style="277" customWidth="1"/>
    <col min="12290" max="12290" width="16.7109375" style="277" customWidth="1"/>
    <col min="12291" max="12291" width="6" style="277" customWidth="1"/>
    <col min="12292" max="12534" width="15.28515625" style="277"/>
    <col min="12535" max="12535" width="3.85546875" style="277" customWidth="1"/>
    <col min="12536" max="12536" width="12.7109375" style="277" customWidth="1"/>
    <col min="12537" max="12537" width="11.140625" style="277" customWidth="1"/>
    <col min="12538" max="12538" width="16.140625" style="277" customWidth="1"/>
    <col min="12539" max="12539" width="8.5703125" style="277" customWidth="1"/>
    <col min="12540" max="12540" width="10.7109375" style="277" customWidth="1"/>
    <col min="12541" max="12541" width="15.28515625" style="277" customWidth="1"/>
    <col min="12542" max="12542" width="9.140625" style="277" customWidth="1"/>
    <col min="12543" max="12543" width="14" style="277" customWidth="1"/>
    <col min="12544" max="12544" width="15.28515625" style="277" customWidth="1"/>
    <col min="12545" max="12545" width="13.140625" style="277" customWidth="1"/>
    <col min="12546" max="12546" width="16.7109375" style="277" customWidth="1"/>
    <col min="12547" max="12547" width="6" style="277" customWidth="1"/>
    <col min="12548" max="12790" width="15.28515625" style="277"/>
    <col min="12791" max="12791" width="3.85546875" style="277" customWidth="1"/>
    <col min="12792" max="12792" width="12.7109375" style="277" customWidth="1"/>
    <col min="12793" max="12793" width="11.140625" style="277" customWidth="1"/>
    <col min="12794" max="12794" width="16.140625" style="277" customWidth="1"/>
    <col min="12795" max="12795" width="8.5703125" style="277" customWidth="1"/>
    <col min="12796" max="12796" width="10.7109375" style="277" customWidth="1"/>
    <col min="12797" max="12797" width="15.28515625" style="277" customWidth="1"/>
    <col min="12798" max="12798" width="9.140625" style="277" customWidth="1"/>
    <col min="12799" max="12799" width="14" style="277" customWidth="1"/>
    <col min="12800" max="12800" width="15.28515625" style="277" customWidth="1"/>
    <col min="12801" max="12801" width="13.140625" style="277" customWidth="1"/>
    <col min="12802" max="12802" width="16.7109375" style="277" customWidth="1"/>
    <col min="12803" max="12803" width="6" style="277" customWidth="1"/>
    <col min="12804" max="13046" width="15.28515625" style="277"/>
    <col min="13047" max="13047" width="3.85546875" style="277" customWidth="1"/>
    <col min="13048" max="13048" width="12.7109375" style="277" customWidth="1"/>
    <col min="13049" max="13049" width="11.140625" style="277" customWidth="1"/>
    <col min="13050" max="13050" width="16.140625" style="277" customWidth="1"/>
    <col min="13051" max="13051" width="8.5703125" style="277" customWidth="1"/>
    <col min="13052" max="13052" width="10.7109375" style="277" customWidth="1"/>
    <col min="13053" max="13053" width="15.28515625" style="277" customWidth="1"/>
    <col min="13054" max="13054" width="9.140625" style="277" customWidth="1"/>
    <col min="13055" max="13055" width="14" style="277" customWidth="1"/>
    <col min="13056" max="13056" width="15.28515625" style="277" customWidth="1"/>
    <col min="13057" max="13057" width="13.140625" style="277" customWidth="1"/>
    <col min="13058" max="13058" width="16.7109375" style="277" customWidth="1"/>
    <col min="13059" max="13059" width="6" style="277" customWidth="1"/>
    <col min="13060" max="13302" width="15.28515625" style="277"/>
    <col min="13303" max="13303" width="3.85546875" style="277" customWidth="1"/>
    <col min="13304" max="13304" width="12.7109375" style="277" customWidth="1"/>
    <col min="13305" max="13305" width="11.140625" style="277" customWidth="1"/>
    <col min="13306" max="13306" width="16.140625" style="277" customWidth="1"/>
    <col min="13307" max="13307" width="8.5703125" style="277" customWidth="1"/>
    <col min="13308" max="13308" width="10.7109375" style="277" customWidth="1"/>
    <col min="13309" max="13309" width="15.28515625" style="277" customWidth="1"/>
    <col min="13310" max="13310" width="9.140625" style="277" customWidth="1"/>
    <col min="13311" max="13311" width="14" style="277" customWidth="1"/>
    <col min="13312" max="13312" width="15.28515625" style="277" customWidth="1"/>
    <col min="13313" max="13313" width="13.140625" style="277" customWidth="1"/>
    <col min="13314" max="13314" width="16.7109375" style="277" customWidth="1"/>
    <col min="13315" max="13315" width="6" style="277" customWidth="1"/>
    <col min="13316" max="13558" width="15.28515625" style="277"/>
    <col min="13559" max="13559" width="3.85546875" style="277" customWidth="1"/>
    <col min="13560" max="13560" width="12.7109375" style="277" customWidth="1"/>
    <col min="13561" max="13561" width="11.140625" style="277" customWidth="1"/>
    <col min="13562" max="13562" width="16.140625" style="277" customWidth="1"/>
    <col min="13563" max="13563" width="8.5703125" style="277" customWidth="1"/>
    <col min="13564" max="13564" width="10.7109375" style="277" customWidth="1"/>
    <col min="13565" max="13565" width="15.28515625" style="277" customWidth="1"/>
    <col min="13566" max="13566" width="9.140625" style="277" customWidth="1"/>
    <col min="13567" max="13567" width="14" style="277" customWidth="1"/>
    <col min="13568" max="13568" width="15.28515625" style="277" customWidth="1"/>
    <col min="13569" max="13569" width="13.140625" style="277" customWidth="1"/>
    <col min="13570" max="13570" width="16.7109375" style="277" customWidth="1"/>
    <col min="13571" max="13571" width="6" style="277" customWidth="1"/>
    <col min="13572" max="13814" width="15.28515625" style="277"/>
    <col min="13815" max="13815" width="3.85546875" style="277" customWidth="1"/>
    <col min="13816" max="13816" width="12.7109375" style="277" customWidth="1"/>
    <col min="13817" max="13817" width="11.140625" style="277" customWidth="1"/>
    <col min="13818" max="13818" width="16.140625" style="277" customWidth="1"/>
    <col min="13819" max="13819" width="8.5703125" style="277" customWidth="1"/>
    <col min="13820" max="13820" width="10.7109375" style="277" customWidth="1"/>
    <col min="13821" max="13821" width="15.28515625" style="277" customWidth="1"/>
    <col min="13822" max="13822" width="9.140625" style="277" customWidth="1"/>
    <col min="13823" max="13823" width="14" style="277" customWidth="1"/>
    <col min="13824" max="13824" width="15.28515625" style="277" customWidth="1"/>
    <col min="13825" max="13825" width="13.140625" style="277" customWidth="1"/>
    <col min="13826" max="13826" width="16.7109375" style="277" customWidth="1"/>
    <col min="13827" max="13827" width="6" style="277" customWidth="1"/>
    <col min="13828" max="14070" width="15.28515625" style="277"/>
    <col min="14071" max="14071" width="3.85546875" style="277" customWidth="1"/>
    <col min="14072" max="14072" width="12.7109375" style="277" customWidth="1"/>
    <col min="14073" max="14073" width="11.140625" style="277" customWidth="1"/>
    <col min="14074" max="14074" width="16.140625" style="277" customWidth="1"/>
    <col min="14075" max="14075" width="8.5703125" style="277" customWidth="1"/>
    <col min="14076" max="14076" width="10.7109375" style="277" customWidth="1"/>
    <col min="14077" max="14077" width="15.28515625" style="277" customWidth="1"/>
    <col min="14078" max="14078" width="9.140625" style="277" customWidth="1"/>
    <col min="14079" max="14079" width="14" style="277" customWidth="1"/>
    <col min="14080" max="14080" width="15.28515625" style="277" customWidth="1"/>
    <col min="14081" max="14081" width="13.140625" style="277" customWidth="1"/>
    <col min="14082" max="14082" width="16.7109375" style="277" customWidth="1"/>
    <col min="14083" max="14083" width="6" style="277" customWidth="1"/>
    <col min="14084" max="14326" width="15.28515625" style="277"/>
    <col min="14327" max="14327" width="3.85546875" style="277" customWidth="1"/>
    <col min="14328" max="14328" width="12.7109375" style="277" customWidth="1"/>
    <col min="14329" max="14329" width="11.140625" style="277" customWidth="1"/>
    <col min="14330" max="14330" width="16.140625" style="277" customWidth="1"/>
    <col min="14331" max="14331" width="8.5703125" style="277" customWidth="1"/>
    <col min="14332" max="14332" width="10.7109375" style="277" customWidth="1"/>
    <col min="14333" max="14333" width="15.28515625" style="277" customWidth="1"/>
    <col min="14334" max="14334" width="9.140625" style="277" customWidth="1"/>
    <col min="14335" max="14335" width="14" style="277" customWidth="1"/>
    <col min="14336" max="14336" width="15.28515625" style="277" customWidth="1"/>
    <col min="14337" max="14337" width="13.140625" style="277" customWidth="1"/>
    <col min="14338" max="14338" width="16.7109375" style="277" customWidth="1"/>
    <col min="14339" max="14339" width="6" style="277" customWidth="1"/>
    <col min="14340" max="14582" width="15.28515625" style="277"/>
    <col min="14583" max="14583" width="3.85546875" style="277" customWidth="1"/>
    <col min="14584" max="14584" width="12.7109375" style="277" customWidth="1"/>
    <col min="14585" max="14585" width="11.140625" style="277" customWidth="1"/>
    <col min="14586" max="14586" width="16.140625" style="277" customWidth="1"/>
    <col min="14587" max="14587" width="8.5703125" style="277" customWidth="1"/>
    <col min="14588" max="14588" width="10.7109375" style="277" customWidth="1"/>
    <col min="14589" max="14589" width="15.28515625" style="277" customWidth="1"/>
    <col min="14590" max="14590" width="9.140625" style="277" customWidth="1"/>
    <col min="14591" max="14591" width="14" style="277" customWidth="1"/>
    <col min="14592" max="14592" width="15.28515625" style="277" customWidth="1"/>
    <col min="14593" max="14593" width="13.140625" style="277" customWidth="1"/>
    <col min="14594" max="14594" width="16.7109375" style="277" customWidth="1"/>
    <col min="14595" max="14595" width="6" style="277" customWidth="1"/>
    <col min="14596" max="14838" width="15.28515625" style="277"/>
    <col min="14839" max="14839" width="3.85546875" style="277" customWidth="1"/>
    <col min="14840" max="14840" width="12.7109375" style="277" customWidth="1"/>
    <col min="14841" max="14841" width="11.140625" style="277" customWidth="1"/>
    <col min="14842" max="14842" width="16.140625" style="277" customWidth="1"/>
    <col min="14843" max="14843" width="8.5703125" style="277" customWidth="1"/>
    <col min="14844" max="14844" width="10.7109375" style="277" customWidth="1"/>
    <col min="14845" max="14845" width="15.28515625" style="277" customWidth="1"/>
    <col min="14846" max="14846" width="9.140625" style="277" customWidth="1"/>
    <col min="14847" max="14847" width="14" style="277" customWidth="1"/>
    <col min="14848" max="14848" width="15.28515625" style="277" customWidth="1"/>
    <col min="14849" max="14849" width="13.140625" style="277" customWidth="1"/>
    <col min="14850" max="14850" width="16.7109375" style="277" customWidth="1"/>
    <col min="14851" max="14851" width="6" style="277" customWidth="1"/>
    <col min="14852" max="15094" width="15.28515625" style="277"/>
    <col min="15095" max="15095" width="3.85546875" style="277" customWidth="1"/>
    <col min="15096" max="15096" width="12.7109375" style="277" customWidth="1"/>
    <col min="15097" max="15097" width="11.140625" style="277" customWidth="1"/>
    <col min="15098" max="15098" width="16.140625" style="277" customWidth="1"/>
    <col min="15099" max="15099" width="8.5703125" style="277" customWidth="1"/>
    <col min="15100" max="15100" width="10.7109375" style="277" customWidth="1"/>
    <col min="15101" max="15101" width="15.28515625" style="277" customWidth="1"/>
    <col min="15102" max="15102" width="9.140625" style="277" customWidth="1"/>
    <col min="15103" max="15103" width="14" style="277" customWidth="1"/>
    <col min="15104" max="15104" width="15.28515625" style="277" customWidth="1"/>
    <col min="15105" max="15105" width="13.140625" style="277" customWidth="1"/>
    <col min="15106" max="15106" width="16.7109375" style="277" customWidth="1"/>
    <col min="15107" max="15107" width="6" style="277" customWidth="1"/>
    <col min="15108" max="15350" width="15.28515625" style="277"/>
    <col min="15351" max="15351" width="3.85546875" style="277" customWidth="1"/>
    <col min="15352" max="15352" width="12.7109375" style="277" customWidth="1"/>
    <col min="15353" max="15353" width="11.140625" style="277" customWidth="1"/>
    <col min="15354" max="15354" width="16.140625" style="277" customWidth="1"/>
    <col min="15355" max="15355" width="8.5703125" style="277" customWidth="1"/>
    <col min="15356" max="15356" width="10.7109375" style="277" customWidth="1"/>
    <col min="15357" max="15357" width="15.28515625" style="277" customWidth="1"/>
    <col min="15358" max="15358" width="9.140625" style="277" customWidth="1"/>
    <col min="15359" max="15359" width="14" style="277" customWidth="1"/>
    <col min="15360" max="15360" width="15.28515625" style="277" customWidth="1"/>
    <col min="15361" max="15361" width="13.140625" style="277" customWidth="1"/>
    <col min="15362" max="15362" width="16.7109375" style="277" customWidth="1"/>
    <col min="15363" max="15363" width="6" style="277" customWidth="1"/>
    <col min="15364" max="15606" width="15.28515625" style="277"/>
    <col min="15607" max="15607" width="3.85546875" style="277" customWidth="1"/>
    <col min="15608" max="15608" width="12.7109375" style="277" customWidth="1"/>
    <col min="15609" max="15609" width="11.140625" style="277" customWidth="1"/>
    <col min="15610" max="15610" width="16.140625" style="277" customWidth="1"/>
    <col min="15611" max="15611" width="8.5703125" style="277" customWidth="1"/>
    <col min="15612" max="15612" width="10.7109375" style="277" customWidth="1"/>
    <col min="15613" max="15613" width="15.28515625" style="277" customWidth="1"/>
    <col min="15614" max="15614" width="9.140625" style="277" customWidth="1"/>
    <col min="15615" max="15615" width="14" style="277" customWidth="1"/>
    <col min="15616" max="15616" width="15.28515625" style="277" customWidth="1"/>
    <col min="15617" max="15617" width="13.140625" style="277" customWidth="1"/>
    <col min="15618" max="15618" width="16.7109375" style="277" customWidth="1"/>
    <col min="15619" max="15619" width="6" style="277" customWidth="1"/>
    <col min="15620" max="15862" width="15.28515625" style="277"/>
    <col min="15863" max="15863" width="3.85546875" style="277" customWidth="1"/>
    <col min="15864" max="15864" width="12.7109375" style="277" customWidth="1"/>
    <col min="15865" max="15865" width="11.140625" style="277" customWidth="1"/>
    <col min="15866" max="15866" width="16.140625" style="277" customWidth="1"/>
    <col min="15867" max="15867" width="8.5703125" style="277" customWidth="1"/>
    <col min="15868" max="15868" width="10.7109375" style="277" customWidth="1"/>
    <col min="15869" max="15869" width="15.28515625" style="277" customWidth="1"/>
    <col min="15870" max="15870" width="9.140625" style="277" customWidth="1"/>
    <col min="15871" max="15871" width="14" style="277" customWidth="1"/>
    <col min="15872" max="15872" width="15.28515625" style="277" customWidth="1"/>
    <col min="15873" max="15873" width="13.140625" style="277" customWidth="1"/>
    <col min="15874" max="15874" width="16.7109375" style="277" customWidth="1"/>
    <col min="15875" max="15875" width="6" style="277" customWidth="1"/>
    <col min="15876" max="16118" width="15.28515625" style="277"/>
    <col min="16119" max="16119" width="3.85546875" style="277" customWidth="1"/>
    <col min="16120" max="16120" width="12.7109375" style="277" customWidth="1"/>
    <col min="16121" max="16121" width="11.140625" style="277" customWidth="1"/>
    <col min="16122" max="16122" width="16.140625" style="277" customWidth="1"/>
    <col min="16123" max="16123" width="8.5703125" style="277" customWidth="1"/>
    <col min="16124" max="16124" width="10.7109375" style="277" customWidth="1"/>
    <col min="16125" max="16125" width="15.28515625" style="277" customWidth="1"/>
    <col min="16126" max="16126" width="9.140625" style="277" customWidth="1"/>
    <col min="16127" max="16127" width="14" style="277" customWidth="1"/>
    <col min="16128" max="16128" width="15.28515625" style="277" customWidth="1"/>
    <col min="16129" max="16129" width="13.140625" style="277" customWidth="1"/>
    <col min="16130" max="16130" width="16.7109375" style="277" customWidth="1"/>
    <col min="16131" max="16131" width="6" style="277" customWidth="1"/>
    <col min="16132" max="16384" width="15.28515625" style="277"/>
  </cols>
  <sheetData>
    <row r="1" spans="1:12" ht="40.5" customHeight="1">
      <c r="B1" s="277" t="s">
        <v>1</v>
      </c>
      <c r="C1" s="392" t="s">
        <v>190</v>
      </c>
      <c r="D1" s="392"/>
      <c r="E1" s="392"/>
      <c r="F1" s="392"/>
      <c r="G1" s="392"/>
      <c r="H1" s="392"/>
      <c r="I1" s="392"/>
      <c r="J1" s="392"/>
      <c r="K1" s="392"/>
      <c r="L1" s="392"/>
    </row>
    <row r="2" spans="1:12" ht="36.75" customHeight="1">
      <c r="C2" s="393" t="s">
        <v>166</v>
      </c>
      <c r="D2" s="393"/>
      <c r="E2" s="393"/>
      <c r="F2" s="394" t="s">
        <v>167</v>
      </c>
      <c r="G2" s="394"/>
      <c r="H2" s="394"/>
      <c r="I2" s="393" t="s">
        <v>168</v>
      </c>
      <c r="J2" s="393"/>
      <c r="K2" s="394" t="s">
        <v>169</v>
      </c>
      <c r="L2" s="394"/>
    </row>
    <row r="3" spans="1:12">
      <c r="C3" s="278" t="s">
        <v>152</v>
      </c>
      <c r="D3" s="278" t="s">
        <v>170</v>
      </c>
      <c r="E3" s="278" t="s">
        <v>171</v>
      </c>
      <c r="F3" s="279" t="s">
        <v>152</v>
      </c>
      <c r="G3" s="279" t="s">
        <v>170</v>
      </c>
      <c r="H3" s="279" t="s">
        <v>171</v>
      </c>
      <c r="I3" s="278" t="s">
        <v>153</v>
      </c>
      <c r="J3" s="278" t="s">
        <v>170</v>
      </c>
      <c r="K3" s="279" t="s">
        <v>153</v>
      </c>
      <c r="L3" s="279" t="s">
        <v>170</v>
      </c>
    </row>
    <row r="4" spans="1:12" ht="24.95" customHeight="1">
      <c r="A4" s="277" t="s">
        <v>2</v>
      </c>
      <c r="B4" s="280" t="s">
        <v>154</v>
      </c>
      <c r="C4" s="281">
        <v>2000.6010000000001</v>
      </c>
      <c r="D4" s="282">
        <v>45673</v>
      </c>
      <c r="E4" s="283">
        <v>18</v>
      </c>
      <c r="F4" s="284">
        <v>826.279</v>
      </c>
      <c r="G4" s="285">
        <v>45686</v>
      </c>
      <c r="H4" s="286">
        <v>4</v>
      </c>
      <c r="I4" s="281">
        <v>39921.266000000003</v>
      </c>
      <c r="J4" s="282">
        <v>45673</v>
      </c>
      <c r="K4" s="284">
        <v>30095.197</v>
      </c>
      <c r="L4" s="285">
        <v>45683</v>
      </c>
    </row>
    <row r="5" spans="1:12" ht="24.95" customHeight="1">
      <c r="A5" s="277" t="s">
        <v>3</v>
      </c>
      <c r="B5" s="280" t="s">
        <v>155</v>
      </c>
      <c r="C5" s="281">
        <v>1980.759</v>
      </c>
      <c r="D5" s="282">
        <v>45708</v>
      </c>
      <c r="E5" s="283">
        <v>19</v>
      </c>
      <c r="F5" s="284">
        <v>882.39700000000005</v>
      </c>
      <c r="G5" s="285">
        <v>45691</v>
      </c>
      <c r="H5" s="286">
        <v>4</v>
      </c>
      <c r="I5" s="281">
        <v>38933.042000000001</v>
      </c>
      <c r="J5" s="282">
        <v>45708</v>
      </c>
      <c r="K5" s="284">
        <v>30264.190999999999</v>
      </c>
      <c r="L5" s="285">
        <v>45689</v>
      </c>
    </row>
    <row r="6" spans="1:12" ht="24.95" customHeight="1">
      <c r="A6" s="277" t="s">
        <v>4</v>
      </c>
      <c r="B6" s="280" t="s">
        <v>156</v>
      </c>
      <c r="C6" s="281">
        <v>1719.9490000000001</v>
      </c>
      <c r="D6" s="282">
        <v>45719</v>
      </c>
      <c r="E6" s="283">
        <v>19</v>
      </c>
      <c r="F6" s="284">
        <v>736.49400000000003</v>
      </c>
      <c r="G6" s="285">
        <v>45747</v>
      </c>
      <c r="H6" s="286">
        <v>4</v>
      </c>
      <c r="I6" s="281">
        <v>32442.565999999999</v>
      </c>
      <c r="J6" s="282">
        <v>45719</v>
      </c>
      <c r="K6" s="284">
        <v>24023.688999999998</v>
      </c>
      <c r="L6" s="285">
        <v>45746</v>
      </c>
    </row>
    <row r="7" spans="1:12" ht="24.95" customHeight="1">
      <c r="A7" s="277" t="s">
        <v>5</v>
      </c>
      <c r="B7" s="280" t="s">
        <v>157</v>
      </c>
      <c r="C7" s="281">
        <v>1639.972</v>
      </c>
      <c r="D7" s="282">
        <v>45755</v>
      </c>
      <c r="E7" s="283">
        <v>21</v>
      </c>
      <c r="F7" s="284">
        <v>640.12800000000004</v>
      </c>
      <c r="G7" s="285">
        <v>45768</v>
      </c>
      <c r="H7" s="286">
        <v>4</v>
      </c>
      <c r="I7" s="281">
        <v>31012.201000000001</v>
      </c>
      <c r="J7" s="282">
        <v>45755</v>
      </c>
      <c r="K7" s="284">
        <v>20341.628000000001</v>
      </c>
      <c r="L7" s="285">
        <v>45767</v>
      </c>
    </row>
    <row r="8" spans="1:12" ht="24.95" customHeight="1">
      <c r="A8" s="277" t="s">
        <v>6</v>
      </c>
      <c r="B8" s="280" t="s">
        <v>158</v>
      </c>
      <c r="C8" s="281">
        <v>1385.394</v>
      </c>
      <c r="D8" s="282">
        <v>45793</v>
      </c>
      <c r="E8" s="283">
        <v>21</v>
      </c>
      <c r="F8" s="284">
        <v>591.49099999999999</v>
      </c>
      <c r="G8" s="285">
        <v>45778</v>
      </c>
      <c r="H8" s="286">
        <v>14</v>
      </c>
      <c r="I8" s="281">
        <v>26785.302</v>
      </c>
      <c r="J8" s="282">
        <v>45800</v>
      </c>
      <c r="K8" s="284">
        <v>18703.375</v>
      </c>
      <c r="L8" s="285">
        <v>45778</v>
      </c>
    </row>
    <row r="9" spans="1:12" ht="24.95" customHeight="1">
      <c r="A9" s="277" t="s">
        <v>7</v>
      </c>
      <c r="B9" s="280" t="s">
        <v>159</v>
      </c>
      <c r="C9" s="281">
        <v>1457.8969999999999</v>
      </c>
      <c r="D9" s="282">
        <v>45834</v>
      </c>
      <c r="E9" s="283">
        <v>22</v>
      </c>
      <c r="F9" s="284">
        <v>661.30100000000004</v>
      </c>
      <c r="G9" s="285">
        <v>45809</v>
      </c>
      <c r="H9" s="286">
        <v>6</v>
      </c>
      <c r="I9" s="281">
        <v>28250.531999999999</v>
      </c>
      <c r="J9" s="282">
        <v>45834</v>
      </c>
      <c r="K9" s="284">
        <v>20015.695</v>
      </c>
      <c r="L9" s="285">
        <v>45809</v>
      </c>
    </row>
    <row r="10" spans="1:12" ht="24.95" customHeight="1">
      <c r="A10" s="277" t="s">
        <v>8</v>
      </c>
      <c r="B10" s="280" t="s">
        <v>160</v>
      </c>
      <c r="C10" s="281">
        <v>1510.356</v>
      </c>
      <c r="D10" s="282">
        <v>45863</v>
      </c>
      <c r="E10" s="283">
        <v>19</v>
      </c>
      <c r="F10" s="284">
        <v>708.49699999999996</v>
      </c>
      <c r="G10" s="285">
        <v>45868</v>
      </c>
      <c r="H10" s="286">
        <v>4</v>
      </c>
      <c r="I10" s="281">
        <v>29171.944</v>
      </c>
      <c r="J10" s="282">
        <v>45863</v>
      </c>
      <c r="K10" s="284">
        <v>21575.502</v>
      </c>
      <c r="L10" s="285">
        <v>45851</v>
      </c>
    </row>
    <row r="11" spans="1:12" ht="24.95" customHeight="1">
      <c r="A11" s="277" t="s">
        <v>9</v>
      </c>
      <c r="B11" s="280" t="s">
        <v>161</v>
      </c>
      <c r="C11" s="281">
        <v>1478.0640000000001</v>
      </c>
      <c r="D11" s="282">
        <v>45882</v>
      </c>
      <c r="E11" s="283">
        <v>21</v>
      </c>
      <c r="F11" s="284">
        <v>690.04399999999998</v>
      </c>
      <c r="G11" s="285">
        <v>45873</v>
      </c>
      <c r="H11" s="286">
        <v>4</v>
      </c>
      <c r="I11" s="281">
        <v>28141.85</v>
      </c>
      <c r="J11" s="282">
        <v>45883</v>
      </c>
      <c r="K11" s="284">
        <v>21631.780999999999</v>
      </c>
      <c r="L11" s="285">
        <v>45893</v>
      </c>
    </row>
    <row r="12" spans="1:12" ht="24.95" customHeight="1">
      <c r="A12" s="277" t="s">
        <v>10</v>
      </c>
      <c r="B12" s="280" t="s">
        <v>162</v>
      </c>
      <c r="C12" s="281">
        <v>1495.174</v>
      </c>
      <c r="D12" s="282">
        <v>45930</v>
      </c>
      <c r="E12" s="283">
        <v>20</v>
      </c>
      <c r="F12" s="284">
        <v>689.553</v>
      </c>
      <c r="G12" s="285">
        <v>45901</v>
      </c>
      <c r="H12" s="286">
        <v>4</v>
      </c>
      <c r="I12" s="281">
        <v>27143.49</v>
      </c>
      <c r="J12" s="282">
        <v>45910</v>
      </c>
      <c r="K12" s="284">
        <v>21061.704000000002</v>
      </c>
      <c r="L12" s="285">
        <v>45921</v>
      </c>
    </row>
    <row r="13" spans="1:12" ht="24.95" customHeight="1">
      <c r="A13" s="277" t="s">
        <v>11</v>
      </c>
      <c r="B13" s="280" t="s">
        <v>163</v>
      </c>
      <c r="C13" s="281">
        <v>1659.3030000000001</v>
      </c>
      <c r="D13" s="282">
        <v>45958</v>
      </c>
      <c r="E13" s="283">
        <v>18</v>
      </c>
      <c r="F13" s="284">
        <v>746.35199999999998</v>
      </c>
      <c r="G13" s="285">
        <v>45942</v>
      </c>
      <c r="H13" s="286">
        <v>4</v>
      </c>
      <c r="I13" s="281">
        <v>32226.344000000001</v>
      </c>
      <c r="J13" s="282">
        <v>45933</v>
      </c>
      <c r="K13" s="284">
        <v>24317.584999999999</v>
      </c>
      <c r="L13" s="285">
        <v>45942</v>
      </c>
    </row>
    <row r="14" spans="1:12" ht="24.95" customHeight="1">
      <c r="A14" s="277" t="s">
        <v>12</v>
      </c>
      <c r="B14" s="280" t="s">
        <v>164</v>
      </c>
      <c r="C14" s="281">
        <v>1850.873</v>
      </c>
      <c r="D14" s="282">
        <v>45988</v>
      </c>
      <c r="E14" s="283">
        <v>17</v>
      </c>
      <c r="F14" s="284">
        <v>785.12900000000002</v>
      </c>
      <c r="G14" s="285">
        <v>45964</v>
      </c>
      <c r="H14" s="286">
        <v>4</v>
      </c>
      <c r="I14" s="281">
        <v>36494.597000000002</v>
      </c>
      <c r="J14" s="282">
        <v>45985</v>
      </c>
      <c r="K14" s="284">
        <v>25577.64</v>
      </c>
      <c r="L14" s="285">
        <v>45963</v>
      </c>
    </row>
    <row r="15" spans="1:12" ht="24.95" customHeight="1">
      <c r="A15" s="277" t="s">
        <v>13</v>
      </c>
      <c r="B15" s="280" t="s">
        <v>165</v>
      </c>
      <c r="C15" s="281">
        <v>2208.8000000000002</v>
      </c>
      <c r="D15" s="282">
        <v>46022</v>
      </c>
      <c r="E15" s="283">
        <v>18</v>
      </c>
      <c r="F15" s="284">
        <v>860.93700000000001</v>
      </c>
      <c r="G15" s="285">
        <v>45999</v>
      </c>
      <c r="H15" s="286">
        <v>4</v>
      </c>
      <c r="I15" s="281">
        <v>43051.336000000003</v>
      </c>
      <c r="J15" s="282">
        <v>46021</v>
      </c>
      <c r="K15" s="284">
        <v>30994.952000000001</v>
      </c>
      <c r="L15" s="285">
        <v>45998</v>
      </c>
    </row>
    <row r="16" spans="1:12">
      <c r="C16" s="288"/>
      <c r="D16" s="289"/>
      <c r="E16" s="288"/>
      <c r="F16" s="288"/>
      <c r="G16" s="289"/>
      <c r="H16" s="290"/>
      <c r="I16" s="288"/>
      <c r="J16" s="289"/>
      <c r="K16" s="288"/>
      <c r="L16" s="289"/>
    </row>
    <row r="17" spans="3:12">
      <c r="C17" s="288"/>
      <c r="D17" s="289"/>
      <c r="E17" s="288"/>
      <c r="F17" s="288"/>
      <c r="G17" s="289"/>
      <c r="H17" s="290"/>
      <c r="I17" s="288"/>
      <c r="J17" s="289"/>
      <c r="K17" s="288"/>
      <c r="L17" s="289"/>
    </row>
    <row r="18" spans="3:12">
      <c r="C18" s="288"/>
      <c r="D18" s="289"/>
      <c r="E18" s="288"/>
      <c r="F18" s="288"/>
      <c r="G18" s="289"/>
      <c r="H18" s="290"/>
      <c r="I18" s="288"/>
      <c r="J18" s="289"/>
      <c r="K18" s="288"/>
      <c r="L18" s="289"/>
    </row>
    <row r="38" spans="3:12" ht="36.75" customHeight="1">
      <c r="C38" s="395" t="s">
        <v>189</v>
      </c>
      <c r="D38" s="395"/>
      <c r="E38" s="395"/>
      <c r="F38" s="395"/>
      <c r="G38" s="395"/>
      <c r="H38" s="395"/>
      <c r="I38" s="395"/>
      <c r="J38" s="395"/>
      <c r="K38" s="395"/>
      <c r="L38" s="395"/>
    </row>
    <row r="39" spans="3:12" ht="19.5">
      <c r="C39" s="390" t="s">
        <v>172</v>
      </c>
      <c r="D39" s="390"/>
      <c r="E39" s="390"/>
      <c r="F39" s="391" t="s">
        <v>173</v>
      </c>
      <c r="G39" s="391"/>
      <c r="H39" s="391"/>
      <c r="I39" s="390" t="s">
        <v>174</v>
      </c>
      <c r="J39" s="390"/>
      <c r="K39" s="391" t="s">
        <v>175</v>
      </c>
      <c r="L39" s="391"/>
    </row>
    <row r="40" spans="3:12" ht="18.75">
      <c r="C40" s="292" t="s">
        <v>153</v>
      </c>
      <c r="D40" s="293" t="s">
        <v>176</v>
      </c>
      <c r="E40" s="294" t="s">
        <v>177</v>
      </c>
      <c r="F40" s="292" t="s">
        <v>153</v>
      </c>
      <c r="G40" s="293" t="s">
        <v>176</v>
      </c>
      <c r="H40" s="294" t="s">
        <v>177</v>
      </c>
      <c r="I40" s="292" t="s">
        <v>153</v>
      </c>
      <c r="J40" s="294" t="s">
        <v>176</v>
      </c>
      <c r="K40" s="292" t="s">
        <v>153</v>
      </c>
      <c r="L40" s="294" t="s">
        <v>176</v>
      </c>
    </row>
    <row r="41" spans="3:12" ht="18.75">
      <c r="C41" s="295">
        <v>2208.8000000000002</v>
      </c>
      <c r="D41" s="296">
        <v>46022</v>
      </c>
      <c r="E41" s="297">
        <v>0.75</v>
      </c>
      <c r="F41" s="295">
        <v>591.49099999999999</v>
      </c>
      <c r="G41" s="296">
        <v>45778</v>
      </c>
      <c r="H41" s="297">
        <v>0.58333333333333326</v>
      </c>
      <c r="I41" s="295">
        <v>43051.336000000003</v>
      </c>
      <c r="J41" s="296">
        <v>46021</v>
      </c>
      <c r="K41" s="295">
        <v>18703.375</v>
      </c>
      <c r="L41" s="298">
        <v>45778</v>
      </c>
    </row>
    <row r="59" spans="2:2">
      <c r="B59" s="299"/>
    </row>
    <row r="60" spans="2:2">
      <c r="B60" s="299"/>
    </row>
    <row r="61" spans="2:2">
      <c r="B61" s="299"/>
    </row>
    <row r="62" spans="2:2">
      <c r="B62" s="299"/>
    </row>
  </sheetData>
  <mergeCells count="10">
    <mergeCell ref="C39:E39"/>
    <mergeCell ref="F39:H39"/>
    <mergeCell ref="I39:J39"/>
    <mergeCell ref="K39:L39"/>
    <mergeCell ref="C1:L1"/>
    <mergeCell ref="C2:E2"/>
    <mergeCell ref="F2:H2"/>
    <mergeCell ref="I2:J2"/>
    <mergeCell ref="K2:L2"/>
    <mergeCell ref="C38:L38"/>
  </mergeCells>
  <conditionalFormatting sqref="C4:C15">
    <cfRule type="cellIs" dxfId="3" priority="1" stopIfTrue="1" operator="equal">
      <formula>MAX($C$4:$C$15)</formula>
    </cfRule>
  </conditionalFormatting>
  <conditionalFormatting sqref="F4:F15">
    <cfRule type="cellIs" dxfId="2" priority="3" stopIfTrue="1" operator="equal">
      <formula>MIN($F$4:$F$15)</formula>
    </cfRule>
  </conditionalFormatting>
  <conditionalFormatting sqref="I4:I15">
    <cfRule type="cellIs" dxfId="1" priority="2" stopIfTrue="1" operator="equal">
      <formula>MAX($I$4:$I$15)</formula>
    </cfRule>
  </conditionalFormatting>
  <conditionalFormatting sqref="K4: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7D1CA-081A-49FA-8005-75E4CF798DB4}">
  <dimension ref="A1:K16"/>
  <sheetViews>
    <sheetView workbookViewId="0">
      <selection activeCell="M23" sqref="M23"/>
    </sheetView>
  </sheetViews>
  <sheetFormatPr defaultRowHeight="12.75"/>
  <cols>
    <col min="1" max="1" width="9.140625" style="300"/>
    <col min="2" max="2" width="9.28515625" style="300" customWidth="1"/>
    <col min="3" max="3" width="10.7109375" style="300" customWidth="1"/>
    <col min="4" max="5" width="9.28515625" style="300" customWidth="1"/>
    <col min="6" max="6" width="10.7109375" style="300" customWidth="1"/>
    <col min="7" max="7" width="9.28515625" style="300" customWidth="1"/>
    <col min="8" max="8" width="12.7109375" style="300" customWidth="1"/>
    <col min="9" max="9" width="10.7109375" style="300" customWidth="1"/>
    <col min="10" max="10" width="12.7109375" style="300" customWidth="1"/>
    <col min="11" max="11" width="10.7109375" style="300" customWidth="1"/>
    <col min="12" max="16384" width="9.140625" style="300"/>
  </cols>
  <sheetData>
    <row r="1" spans="1:11" ht="24" customHeight="1">
      <c r="A1" s="396" t="s">
        <v>190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</row>
    <row r="2" spans="1:11" ht="15">
      <c r="A2" s="301"/>
      <c r="B2" s="397" t="s">
        <v>178</v>
      </c>
      <c r="C2" s="398"/>
      <c r="D2" s="399"/>
      <c r="E2" s="397" t="s">
        <v>179</v>
      </c>
      <c r="F2" s="398"/>
      <c r="G2" s="399"/>
      <c r="H2" s="397" t="s">
        <v>180</v>
      </c>
      <c r="I2" s="399"/>
      <c r="J2" s="397" t="s">
        <v>181</v>
      </c>
      <c r="K2" s="398"/>
    </row>
    <row r="3" spans="1:11">
      <c r="A3" s="303" t="s">
        <v>151</v>
      </c>
      <c r="B3" s="304" t="s">
        <v>152</v>
      </c>
      <c r="C3" s="303" t="s">
        <v>176</v>
      </c>
      <c r="D3" s="305" t="s">
        <v>177</v>
      </c>
      <c r="E3" s="304" t="s">
        <v>152</v>
      </c>
      <c r="F3" s="303" t="s">
        <v>176</v>
      </c>
      <c r="G3" s="305" t="s">
        <v>177</v>
      </c>
      <c r="H3" s="304" t="s">
        <v>153</v>
      </c>
      <c r="I3" s="305" t="s">
        <v>176</v>
      </c>
      <c r="J3" s="304" t="s">
        <v>153</v>
      </c>
      <c r="K3" s="303" t="s">
        <v>176</v>
      </c>
    </row>
    <row r="4" spans="1:11" ht="15">
      <c r="A4" s="306" t="s">
        <v>154</v>
      </c>
      <c r="B4" s="307">
        <v>2000.6010000000001</v>
      </c>
      <c r="C4" s="308">
        <v>45673</v>
      </c>
      <c r="D4" s="309">
        <v>18</v>
      </c>
      <c r="E4" s="307">
        <v>826.279</v>
      </c>
      <c r="F4" s="308">
        <v>45686</v>
      </c>
      <c r="G4" s="310">
        <v>4</v>
      </c>
      <c r="H4" s="307">
        <v>39921.266000000003</v>
      </c>
      <c r="I4" s="308">
        <v>45673</v>
      </c>
      <c r="J4" s="307">
        <v>30095.197</v>
      </c>
      <c r="K4" s="308">
        <v>45683</v>
      </c>
    </row>
    <row r="5" spans="1:11" ht="15">
      <c r="A5" s="311" t="s">
        <v>155</v>
      </c>
      <c r="B5" s="312">
        <v>1980.759</v>
      </c>
      <c r="C5" s="313">
        <v>45708</v>
      </c>
      <c r="D5" s="314">
        <v>19</v>
      </c>
      <c r="E5" s="312">
        <v>882.39700000000005</v>
      </c>
      <c r="F5" s="313">
        <v>45691</v>
      </c>
      <c r="G5" s="315">
        <v>4</v>
      </c>
      <c r="H5" s="312">
        <v>38933.042000000001</v>
      </c>
      <c r="I5" s="313">
        <v>45708</v>
      </c>
      <c r="J5" s="312">
        <v>30264.190999999999</v>
      </c>
      <c r="K5" s="313">
        <v>45689</v>
      </c>
    </row>
    <row r="6" spans="1:11" ht="15">
      <c r="A6" s="311" t="s">
        <v>156</v>
      </c>
      <c r="B6" s="312">
        <v>1719.9490000000001</v>
      </c>
      <c r="C6" s="313">
        <v>45719</v>
      </c>
      <c r="D6" s="314">
        <v>19</v>
      </c>
      <c r="E6" s="312">
        <v>736.49400000000003</v>
      </c>
      <c r="F6" s="313">
        <v>45747</v>
      </c>
      <c r="G6" s="315">
        <v>4</v>
      </c>
      <c r="H6" s="312">
        <v>32442.565999999999</v>
      </c>
      <c r="I6" s="313">
        <v>45719</v>
      </c>
      <c r="J6" s="312">
        <v>24023.688999999998</v>
      </c>
      <c r="K6" s="313">
        <v>45746</v>
      </c>
    </row>
    <row r="7" spans="1:11" ht="15">
      <c r="A7" s="311" t="s">
        <v>157</v>
      </c>
      <c r="B7" s="312">
        <v>1639.972</v>
      </c>
      <c r="C7" s="313">
        <v>45755</v>
      </c>
      <c r="D7" s="314">
        <v>21</v>
      </c>
      <c r="E7" s="312">
        <v>640.12800000000004</v>
      </c>
      <c r="F7" s="313">
        <v>45768</v>
      </c>
      <c r="G7" s="315">
        <v>4</v>
      </c>
      <c r="H7" s="312">
        <v>31012.201000000001</v>
      </c>
      <c r="I7" s="313">
        <v>45755</v>
      </c>
      <c r="J7" s="312">
        <v>20341.628000000001</v>
      </c>
      <c r="K7" s="313">
        <v>45767</v>
      </c>
    </row>
    <row r="8" spans="1:11" ht="15">
      <c r="A8" s="311" t="s">
        <v>158</v>
      </c>
      <c r="B8" s="312">
        <v>1385.394</v>
      </c>
      <c r="C8" s="313">
        <v>45793</v>
      </c>
      <c r="D8" s="314">
        <v>21</v>
      </c>
      <c r="E8" s="312">
        <v>591.49099999999999</v>
      </c>
      <c r="F8" s="313">
        <v>45778</v>
      </c>
      <c r="G8" s="315">
        <v>14</v>
      </c>
      <c r="H8" s="312">
        <v>26785.302</v>
      </c>
      <c r="I8" s="313">
        <v>45800</v>
      </c>
      <c r="J8" s="312">
        <v>18703.375</v>
      </c>
      <c r="K8" s="313">
        <v>45778</v>
      </c>
    </row>
    <row r="9" spans="1:11" ht="15">
      <c r="A9" s="311" t="s">
        <v>159</v>
      </c>
      <c r="B9" s="312">
        <v>1457.8969999999999</v>
      </c>
      <c r="C9" s="313">
        <v>45834</v>
      </c>
      <c r="D9" s="314">
        <v>22</v>
      </c>
      <c r="E9" s="312">
        <v>661.30100000000004</v>
      </c>
      <c r="F9" s="313">
        <v>45809</v>
      </c>
      <c r="G9" s="315">
        <v>6</v>
      </c>
      <c r="H9" s="312">
        <v>28250.531999999999</v>
      </c>
      <c r="I9" s="313">
        <v>45834</v>
      </c>
      <c r="J9" s="312">
        <v>20015.695</v>
      </c>
      <c r="K9" s="313">
        <v>45809</v>
      </c>
    </row>
    <row r="10" spans="1:11" ht="15">
      <c r="A10" s="311" t="s">
        <v>160</v>
      </c>
      <c r="B10" s="312">
        <v>1510.356</v>
      </c>
      <c r="C10" s="313">
        <v>45863</v>
      </c>
      <c r="D10" s="314">
        <v>19</v>
      </c>
      <c r="E10" s="312">
        <v>708.49699999999996</v>
      </c>
      <c r="F10" s="313">
        <v>45868</v>
      </c>
      <c r="G10" s="315">
        <v>4</v>
      </c>
      <c r="H10" s="312">
        <v>29171.944</v>
      </c>
      <c r="I10" s="313">
        <v>45863</v>
      </c>
      <c r="J10" s="312">
        <v>21575.502</v>
      </c>
      <c r="K10" s="313">
        <v>45851</v>
      </c>
    </row>
    <row r="11" spans="1:11" ht="15">
      <c r="A11" s="311" t="s">
        <v>161</v>
      </c>
      <c r="B11" s="312">
        <v>1478.0640000000001</v>
      </c>
      <c r="C11" s="313">
        <v>45882</v>
      </c>
      <c r="D11" s="314">
        <v>21</v>
      </c>
      <c r="E11" s="312">
        <v>690.04399999999998</v>
      </c>
      <c r="F11" s="313">
        <v>45873</v>
      </c>
      <c r="G11" s="315">
        <v>4</v>
      </c>
      <c r="H11" s="312">
        <v>28141.85</v>
      </c>
      <c r="I11" s="313">
        <v>45883</v>
      </c>
      <c r="J11" s="312">
        <v>21631.780999999999</v>
      </c>
      <c r="K11" s="313">
        <v>45893</v>
      </c>
    </row>
    <row r="12" spans="1:11" ht="15">
      <c r="A12" s="311" t="s">
        <v>162</v>
      </c>
      <c r="B12" s="312">
        <v>1495.174</v>
      </c>
      <c r="C12" s="313">
        <v>45930</v>
      </c>
      <c r="D12" s="314">
        <v>20</v>
      </c>
      <c r="E12" s="312">
        <v>689.553</v>
      </c>
      <c r="F12" s="313">
        <v>45901</v>
      </c>
      <c r="G12" s="315">
        <v>4</v>
      </c>
      <c r="H12" s="312">
        <v>27143.49</v>
      </c>
      <c r="I12" s="313">
        <v>45910</v>
      </c>
      <c r="J12" s="312">
        <v>21061.704000000002</v>
      </c>
      <c r="K12" s="313">
        <v>45921</v>
      </c>
    </row>
    <row r="13" spans="1:11" ht="15">
      <c r="A13" s="311" t="s">
        <v>163</v>
      </c>
      <c r="B13" s="312">
        <v>1659.3030000000001</v>
      </c>
      <c r="C13" s="313">
        <v>45958</v>
      </c>
      <c r="D13" s="314">
        <v>18</v>
      </c>
      <c r="E13" s="312">
        <v>746.35199999999998</v>
      </c>
      <c r="F13" s="313">
        <v>45942</v>
      </c>
      <c r="G13" s="315">
        <v>4</v>
      </c>
      <c r="H13" s="312">
        <v>32226.344000000001</v>
      </c>
      <c r="I13" s="313">
        <v>45933</v>
      </c>
      <c r="J13" s="312">
        <v>24317.584999999999</v>
      </c>
      <c r="K13" s="313">
        <v>45942</v>
      </c>
    </row>
    <row r="14" spans="1:11" ht="15">
      <c r="A14" s="311" t="s">
        <v>164</v>
      </c>
      <c r="B14" s="312">
        <v>1850.873</v>
      </c>
      <c r="C14" s="313">
        <v>45988</v>
      </c>
      <c r="D14" s="314">
        <v>17</v>
      </c>
      <c r="E14" s="312">
        <v>785.12900000000002</v>
      </c>
      <c r="F14" s="313">
        <v>45964</v>
      </c>
      <c r="G14" s="315">
        <v>4</v>
      </c>
      <c r="H14" s="312">
        <v>36494.597000000002</v>
      </c>
      <c r="I14" s="313">
        <v>45985</v>
      </c>
      <c r="J14" s="312">
        <v>25577.64</v>
      </c>
      <c r="K14" s="313">
        <v>45963</v>
      </c>
    </row>
    <row r="15" spans="1:11" ht="15">
      <c r="A15" s="316" t="s">
        <v>165</v>
      </c>
      <c r="B15" s="317">
        <v>2208.8000000000002</v>
      </c>
      <c r="C15" s="318">
        <v>46022</v>
      </c>
      <c r="D15" s="319">
        <v>18</v>
      </c>
      <c r="E15" s="317">
        <v>860.93700000000001</v>
      </c>
      <c r="F15" s="318">
        <v>45999</v>
      </c>
      <c r="G15" s="319">
        <v>4</v>
      </c>
      <c r="H15" s="317">
        <v>43051.336000000003</v>
      </c>
      <c r="I15" s="320">
        <v>46021</v>
      </c>
      <c r="J15" s="317">
        <v>30994.952000000001</v>
      </c>
      <c r="K15" s="318">
        <v>45998</v>
      </c>
    </row>
    <row r="16" spans="1:11" ht="15">
      <c r="A16" s="321">
        <v>2025</v>
      </c>
      <c r="B16" s="322">
        <v>2208.8000000000002</v>
      </c>
      <c r="C16" s="323">
        <v>46022</v>
      </c>
      <c r="D16" s="302">
        <v>18</v>
      </c>
      <c r="E16" s="322">
        <v>591.49099999999999</v>
      </c>
      <c r="F16" s="323">
        <v>45778</v>
      </c>
      <c r="G16" s="324">
        <v>14</v>
      </c>
      <c r="H16" s="322">
        <v>43051.336000000003</v>
      </c>
      <c r="I16" s="325">
        <v>46021</v>
      </c>
      <c r="J16" s="322">
        <v>18703.375</v>
      </c>
      <c r="K16" s="323">
        <v>45778</v>
      </c>
    </row>
  </sheetData>
  <mergeCells count="5">
    <mergeCell ref="A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02639-BE17-4FEF-A528-9004B6E3A28C}">
  <dimension ref="A1:AB90"/>
  <sheetViews>
    <sheetView tabSelected="1" topLeftCell="P1" zoomScale="85" zoomScaleNormal="85" workbookViewId="0">
      <selection activeCell="AE22" sqref="AE22"/>
    </sheetView>
  </sheetViews>
  <sheetFormatPr defaultRowHeight="12.75"/>
  <cols>
    <col min="1" max="1" width="11.140625" style="326" customWidth="1"/>
    <col min="2" max="2" width="13.140625" style="327" customWidth="1"/>
    <col min="3" max="3" width="12.28515625" style="327" bestFit="1" customWidth="1"/>
    <col min="4" max="6" width="7.7109375" style="327" customWidth="1"/>
    <col min="7" max="7" width="8.7109375" style="327" bestFit="1" customWidth="1"/>
    <col min="8" max="8" width="10.42578125" style="327" bestFit="1" customWidth="1"/>
    <col min="9" max="28" width="7.7109375" style="327" customWidth="1"/>
    <col min="29" max="256" width="9.140625" style="327"/>
    <col min="257" max="257" width="11.140625" style="327" customWidth="1"/>
    <col min="258" max="258" width="13.140625" style="327" customWidth="1"/>
    <col min="259" max="259" width="12.28515625" style="327" bestFit="1" customWidth="1"/>
    <col min="260" max="284" width="7.7109375" style="327" customWidth="1"/>
    <col min="285" max="512" width="9.140625" style="327"/>
    <col min="513" max="513" width="11.140625" style="327" customWidth="1"/>
    <col min="514" max="514" width="13.140625" style="327" customWidth="1"/>
    <col min="515" max="515" width="12.28515625" style="327" bestFit="1" customWidth="1"/>
    <col min="516" max="540" width="7.7109375" style="327" customWidth="1"/>
    <col min="541" max="768" width="9.140625" style="327"/>
    <col min="769" max="769" width="11.140625" style="327" customWidth="1"/>
    <col min="770" max="770" width="13.140625" style="327" customWidth="1"/>
    <col min="771" max="771" width="12.28515625" style="327" bestFit="1" customWidth="1"/>
    <col min="772" max="796" width="7.7109375" style="327" customWidth="1"/>
    <col min="797" max="1024" width="9.140625" style="327"/>
    <col min="1025" max="1025" width="11.140625" style="327" customWidth="1"/>
    <col min="1026" max="1026" width="13.140625" style="327" customWidth="1"/>
    <col min="1027" max="1027" width="12.28515625" style="327" bestFit="1" customWidth="1"/>
    <col min="1028" max="1052" width="7.7109375" style="327" customWidth="1"/>
    <col min="1053" max="1280" width="9.140625" style="327"/>
    <col min="1281" max="1281" width="11.140625" style="327" customWidth="1"/>
    <col min="1282" max="1282" width="13.140625" style="327" customWidth="1"/>
    <col min="1283" max="1283" width="12.28515625" style="327" bestFit="1" customWidth="1"/>
    <col min="1284" max="1308" width="7.7109375" style="327" customWidth="1"/>
    <col min="1309" max="1536" width="9.140625" style="327"/>
    <col min="1537" max="1537" width="11.140625" style="327" customWidth="1"/>
    <col min="1538" max="1538" width="13.140625" style="327" customWidth="1"/>
    <col min="1539" max="1539" width="12.28515625" style="327" bestFit="1" customWidth="1"/>
    <col min="1540" max="1564" width="7.7109375" style="327" customWidth="1"/>
    <col min="1565" max="1792" width="9.140625" style="327"/>
    <col min="1793" max="1793" width="11.140625" style="327" customWidth="1"/>
    <col min="1794" max="1794" width="13.140625" style="327" customWidth="1"/>
    <col min="1795" max="1795" width="12.28515625" style="327" bestFit="1" customWidth="1"/>
    <col min="1796" max="1820" width="7.7109375" style="327" customWidth="1"/>
    <col min="1821" max="2048" width="9.140625" style="327"/>
    <col min="2049" max="2049" width="11.140625" style="327" customWidth="1"/>
    <col min="2050" max="2050" width="13.140625" style="327" customWidth="1"/>
    <col min="2051" max="2051" width="12.28515625" style="327" bestFit="1" customWidth="1"/>
    <col min="2052" max="2076" width="7.7109375" style="327" customWidth="1"/>
    <col min="2077" max="2304" width="9.140625" style="327"/>
    <col min="2305" max="2305" width="11.140625" style="327" customWidth="1"/>
    <col min="2306" max="2306" width="13.140625" style="327" customWidth="1"/>
    <col min="2307" max="2307" width="12.28515625" style="327" bestFit="1" customWidth="1"/>
    <col min="2308" max="2332" width="7.7109375" style="327" customWidth="1"/>
    <col min="2333" max="2560" width="9.140625" style="327"/>
    <col min="2561" max="2561" width="11.140625" style="327" customWidth="1"/>
    <col min="2562" max="2562" width="13.140625" style="327" customWidth="1"/>
    <col min="2563" max="2563" width="12.28515625" style="327" bestFit="1" customWidth="1"/>
    <col min="2564" max="2588" width="7.7109375" style="327" customWidth="1"/>
    <col min="2589" max="2816" width="9.140625" style="327"/>
    <col min="2817" max="2817" width="11.140625" style="327" customWidth="1"/>
    <col min="2818" max="2818" width="13.140625" style="327" customWidth="1"/>
    <col min="2819" max="2819" width="12.28515625" style="327" bestFit="1" customWidth="1"/>
    <col min="2820" max="2844" width="7.7109375" style="327" customWidth="1"/>
    <col min="2845" max="3072" width="9.140625" style="327"/>
    <col min="3073" max="3073" width="11.140625" style="327" customWidth="1"/>
    <col min="3074" max="3074" width="13.140625" style="327" customWidth="1"/>
    <col min="3075" max="3075" width="12.28515625" style="327" bestFit="1" customWidth="1"/>
    <col min="3076" max="3100" width="7.7109375" style="327" customWidth="1"/>
    <col min="3101" max="3328" width="9.140625" style="327"/>
    <col min="3329" max="3329" width="11.140625" style="327" customWidth="1"/>
    <col min="3330" max="3330" width="13.140625" style="327" customWidth="1"/>
    <col min="3331" max="3331" width="12.28515625" style="327" bestFit="1" customWidth="1"/>
    <col min="3332" max="3356" width="7.7109375" style="327" customWidth="1"/>
    <col min="3357" max="3584" width="9.140625" style="327"/>
    <col min="3585" max="3585" width="11.140625" style="327" customWidth="1"/>
    <col min="3586" max="3586" width="13.140625" style="327" customWidth="1"/>
    <col min="3587" max="3587" width="12.28515625" style="327" bestFit="1" customWidth="1"/>
    <col min="3588" max="3612" width="7.7109375" style="327" customWidth="1"/>
    <col min="3613" max="3840" width="9.140625" style="327"/>
    <col min="3841" max="3841" width="11.140625" style="327" customWidth="1"/>
    <col min="3842" max="3842" width="13.140625" style="327" customWidth="1"/>
    <col min="3843" max="3843" width="12.28515625" style="327" bestFit="1" customWidth="1"/>
    <col min="3844" max="3868" width="7.7109375" style="327" customWidth="1"/>
    <col min="3869" max="4096" width="9.140625" style="327"/>
    <col min="4097" max="4097" width="11.140625" style="327" customWidth="1"/>
    <col min="4098" max="4098" width="13.140625" style="327" customWidth="1"/>
    <col min="4099" max="4099" width="12.28515625" style="327" bestFit="1" customWidth="1"/>
    <col min="4100" max="4124" width="7.7109375" style="327" customWidth="1"/>
    <col min="4125" max="4352" width="9.140625" style="327"/>
    <col min="4353" max="4353" width="11.140625" style="327" customWidth="1"/>
    <col min="4354" max="4354" width="13.140625" style="327" customWidth="1"/>
    <col min="4355" max="4355" width="12.28515625" style="327" bestFit="1" customWidth="1"/>
    <col min="4356" max="4380" width="7.7109375" style="327" customWidth="1"/>
    <col min="4381" max="4608" width="9.140625" style="327"/>
    <col min="4609" max="4609" width="11.140625" style="327" customWidth="1"/>
    <col min="4610" max="4610" width="13.140625" style="327" customWidth="1"/>
    <col min="4611" max="4611" width="12.28515625" style="327" bestFit="1" customWidth="1"/>
    <col min="4612" max="4636" width="7.7109375" style="327" customWidth="1"/>
    <col min="4637" max="4864" width="9.140625" style="327"/>
    <col min="4865" max="4865" width="11.140625" style="327" customWidth="1"/>
    <col min="4866" max="4866" width="13.140625" style="327" customWidth="1"/>
    <col min="4867" max="4867" width="12.28515625" style="327" bestFit="1" customWidth="1"/>
    <col min="4868" max="4892" width="7.7109375" style="327" customWidth="1"/>
    <col min="4893" max="5120" width="9.140625" style="327"/>
    <col min="5121" max="5121" width="11.140625" style="327" customWidth="1"/>
    <col min="5122" max="5122" width="13.140625" style="327" customWidth="1"/>
    <col min="5123" max="5123" width="12.28515625" style="327" bestFit="1" customWidth="1"/>
    <col min="5124" max="5148" width="7.7109375" style="327" customWidth="1"/>
    <col min="5149" max="5376" width="9.140625" style="327"/>
    <col min="5377" max="5377" width="11.140625" style="327" customWidth="1"/>
    <col min="5378" max="5378" width="13.140625" style="327" customWidth="1"/>
    <col min="5379" max="5379" width="12.28515625" style="327" bestFit="1" customWidth="1"/>
    <col min="5380" max="5404" width="7.7109375" style="327" customWidth="1"/>
    <col min="5405" max="5632" width="9.140625" style="327"/>
    <col min="5633" max="5633" width="11.140625" style="327" customWidth="1"/>
    <col min="5634" max="5634" width="13.140625" style="327" customWidth="1"/>
    <col min="5635" max="5635" width="12.28515625" style="327" bestFit="1" customWidth="1"/>
    <col min="5636" max="5660" width="7.7109375" style="327" customWidth="1"/>
    <col min="5661" max="5888" width="9.140625" style="327"/>
    <col min="5889" max="5889" width="11.140625" style="327" customWidth="1"/>
    <col min="5890" max="5890" width="13.140625" style="327" customWidth="1"/>
    <col min="5891" max="5891" width="12.28515625" style="327" bestFit="1" customWidth="1"/>
    <col min="5892" max="5916" width="7.7109375" style="327" customWidth="1"/>
    <col min="5917" max="6144" width="9.140625" style="327"/>
    <col min="6145" max="6145" width="11.140625" style="327" customWidth="1"/>
    <col min="6146" max="6146" width="13.140625" style="327" customWidth="1"/>
    <col min="6147" max="6147" width="12.28515625" style="327" bestFit="1" customWidth="1"/>
    <col min="6148" max="6172" width="7.7109375" style="327" customWidth="1"/>
    <col min="6173" max="6400" width="9.140625" style="327"/>
    <col min="6401" max="6401" width="11.140625" style="327" customWidth="1"/>
    <col min="6402" max="6402" width="13.140625" style="327" customWidth="1"/>
    <col min="6403" max="6403" width="12.28515625" style="327" bestFit="1" customWidth="1"/>
    <col min="6404" max="6428" width="7.7109375" style="327" customWidth="1"/>
    <col min="6429" max="6656" width="9.140625" style="327"/>
    <col min="6657" max="6657" width="11.140625" style="327" customWidth="1"/>
    <col min="6658" max="6658" width="13.140625" style="327" customWidth="1"/>
    <col min="6659" max="6659" width="12.28515625" style="327" bestFit="1" customWidth="1"/>
    <col min="6660" max="6684" width="7.7109375" style="327" customWidth="1"/>
    <col min="6685" max="6912" width="9.140625" style="327"/>
    <col min="6913" max="6913" width="11.140625" style="327" customWidth="1"/>
    <col min="6914" max="6914" width="13.140625" style="327" customWidth="1"/>
    <col min="6915" max="6915" width="12.28515625" style="327" bestFit="1" customWidth="1"/>
    <col min="6916" max="6940" width="7.7109375" style="327" customWidth="1"/>
    <col min="6941" max="7168" width="9.140625" style="327"/>
    <col min="7169" max="7169" width="11.140625" style="327" customWidth="1"/>
    <col min="7170" max="7170" width="13.140625" style="327" customWidth="1"/>
    <col min="7171" max="7171" width="12.28515625" style="327" bestFit="1" customWidth="1"/>
    <col min="7172" max="7196" width="7.7109375" style="327" customWidth="1"/>
    <col min="7197" max="7424" width="9.140625" style="327"/>
    <col min="7425" max="7425" width="11.140625" style="327" customWidth="1"/>
    <col min="7426" max="7426" width="13.140625" style="327" customWidth="1"/>
    <col min="7427" max="7427" width="12.28515625" style="327" bestFit="1" customWidth="1"/>
    <col min="7428" max="7452" width="7.7109375" style="327" customWidth="1"/>
    <col min="7453" max="7680" width="9.140625" style="327"/>
    <col min="7681" max="7681" width="11.140625" style="327" customWidth="1"/>
    <col min="7682" max="7682" width="13.140625" style="327" customWidth="1"/>
    <col min="7683" max="7683" width="12.28515625" style="327" bestFit="1" customWidth="1"/>
    <col min="7684" max="7708" width="7.7109375" style="327" customWidth="1"/>
    <col min="7709" max="7936" width="9.140625" style="327"/>
    <col min="7937" max="7937" width="11.140625" style="327" customWidth="1"/>
    <col min="7938" max="7938" width="13.140625" style="327" customWidth="1"/>
    <col min="7939" max="7939" width="12.28515625" style="327" bestFit="1" customWidth="1"/>
    <col min="7940" max="7964" width="7.7109375" style="327" customWidth="1"/>
    <col min="7965" max="8192" width="9.140625" style="327"/>
    <col min="8193" max="8193" width="11.140625" style="327" customWidth="1"/>
    <col min="8194" max="8194" width="13.140625" style="327" customWidth="1"/>
    <col min="8195" max="8195" width="12.28515625" style="327" bestFit="1" customWidth="1"/>
    <col min="8196" max="8220" width="7.7109375" style="327" customWidth="1"/>
    <col min="8221" max="8448" width="9.140625" style="327"/>
    <col min="8449" max="8449" width="11.140625" style="327" customWidth="1"/>
    <col min="8450" max="8450" width="13.140625" style="327" customWidth="1"/>
    <col min="8451" max="8451" width="12.28515625" style="327" bestFit="1" customWidth="1"/>
    <col min="8452" max="8476" width="7.7109375" style="327" customWidth="1"/>
    <col min="8477" max="8704" width="9.140625" style="327"/>
    <col min="8705" max="8705" width="11.140625" style="327" customWidth="1"/>
    <col min="8706" max="8706" width="13.140625" style="327" customWidth="1"/>
    <col min="8707" max="8707" width="12.28515625" style="327" bestFit="1" customWidth="1"/>
    <col min="8708" max="8732" width="7.7109375" style="327" customWidth="1"/>
    <col min="8733" max="8960" width="9.140625" style="327"/>
    <col min="8961" max="8961" width="11.140625" style="327" customWidth="1"/>
    <col min="8962" max="8962" width="13.140625" style="327" customWidth="1"/>
    <col min="8963" max="8963" width="12.28515625" style="327" bestFit="1" customWidth="1"/>
    <col min="8964" max="8988" width="7.7109375" style="327" customWidth="1"/>
    <col min="8989" max="9216" width="9.140625" style="327"/>
    <col min="9217" max="9217" width="11.140625" style="327" customWidth="1"/>
    <col min="9218" max="9218" width="13.140625" style="327" customWidth="1"/>
    <col min="9219" max="9219" width="12.28515625" style="327" bestFit="1" customWidth="1"/>
    <col min="9220" max="9244" width="7.7109375" style="327" customWidth="1"/>
    <col min="9245" max="9472" width="9.140625" style="327"/>
    <col min="9473" max="9473" width="11.140625" style="327" customWidth="1"/>
    <col min="9474" max="9474" width="13.140625" style="327" customWidth="1"/>
    <col min="9475" max="9475" width="12.28515625" style="327" bestFit="1" customWidth="1"/>
    <col min="9476" max="9500" width="7.7109375" style="327" customWidth="1"/>
    <col min="9501" max="9728" width="9.140625" style="327"/>
    <col min="9729" max="9729" width="11.140625" style="327" customWidth="1"/>
    <col min="9730" max="9730" width="13.140625" style="327" customWidth="1"/>
    <col min="9731" max="9731" width="12.28515625" style="327" bestFit="1" customWidth="1"/>
    <col min="9732" max="9756" width="7.7109375" style="327" customWidth="1"/>
    <col min="9757" max="9984" width="9.140625" style="327"/>
    <col min="9985" max="9985" width="11.140625" style="327" customWidth="1"/>
    <col min="9986" max="9986" width="13.140625" style="327" customWidth="1"/>
    <col min="9987" max="9987" width="12.28515625" style="327" bestFit="1" customWidth="1"/>
    <col min="9988" max="10012" width="7.7109375" style="327" customWidth="1"/>
    <col min="10013" max="10240" width="9.140625" style="327"/>
    <col min="10241" max="10241" width="11.140625" style="327" customWidth="1"/>
    <col min="10242" max="10242" width="13.140625" style="327" customWidth="1"/>
    <col min="10243" max="10243" width="12.28515625" style="327" bestFit="1" customWidth="1"/>
    <col min="10244" max="10268" width="7.7109375" style="327" customWidth="1"/>
    <col min="10269" max="10496" width="9.140625" style="327"/>
    <col min="10497" max="10497" width="11.140625" style="327" customWidth="1"/>
    <col min="10498" max="10498" width="13.140625" style="327" customWidth="1"/>
    <col min="10499" max="10499" width="12.28515625" style="327" bestFit="1" customWidth="1"/>
    <col min="10500" max="10524" width="7.7109375" style="327" customWidth="1"/>
    <col min="10525" max="10752" width="9.140625" style="327"/>
    <col min="10753" max="10753" width="11.140625" style="327" customWidth="1"/>
    <col min="10754" max="10754" width="13.140625" style="327" customWidth="1"/>
    <col min="10755" max="10755" width="12.28515625" style="327" bestFit="1" customWidth="1"/>
    <col min="10756" max="10780" width="7.7109375" style="327" customWidth="1"/>
    <col min="10781" max="11008" width="9.140625" style="327"/>
    <col min="11009" max="11009" width="11.140625" style="327" customWidth="1"/>
    <col min="11010" max="11010" width="13.140625" style="327" customWidth="1"/>
    <col min="11011" max="11011" width="12.28515625" style="327" bestFit="1" customWidth="1"/>
    <col min="11012" max="11036" width="7.7109375" style="327" customWidth="1"/>
    <col min="11037" max="11264" width="9.140625" style="327"/>
    <col min="11265" max="11265" width="11.140625" style="327" customWidth="1"/>
    <col min="11266" max="11266" width="13.140625" style="327" customWidth="1"/>
    <col min="11267" max="11267" width="12.28515625" style="327" bestFit="1" customWidth="1"/>
    <col min="11268" max="11292" width="7.7109375" style="327" customWidth="1"/>
    <col min="11293" max="11520" width="9.140625" style="327"/>
    <col min="11521" max="11521" width="11.140625" style="327" customWidth="1"/>
    <col min="11522" max="11522" width="13.140625" style="327" customWidth="1"/>
    <col min="11523" max="11523" width="12.28515625" style="327" bestFit="1" customWidth="1"/>
    <col min="11524" max="11548" width="7.7109375" style="327" customWidth="1"/>
    <col min="11549" max="11776" width="9.140625" style="327"/>
    <col min="11777" max="11777" width="11.140625" style="327" customWidth="1"/>
    <col min="11778" max="11778" width="13.140625" style="327" customWidth="1"/>
    <col min="11779" max="11779" width="12.28515625" style="327" bestFit="1" customWidth="1"/>
    <col min="11780" max="11804" width="7.7109375" style="327" customWidth="1"/>
    <col min="11805" max="12032" width="9.140625" style="327"/>
    <col min="12033" max="12033" width="11.140625" style="327" customWidth="1"/>
    <col min="12034" max="12034" width="13.140625" style="327" customWidth="1"/>
    <col min="12035" max="12035" width="12.28515625" style="327" bestFit="1" customWidth="1"/>
    <col min="12036" max="12060" width="7.7109375" style="327" customWidth="1"/>
    <col min="12061" max="12288" width="9.140625" style="327"/>
    <col min="12289" max="12289" width="11.140625" style="327" customWidth="1"/>
    <col min="12290" max="12290" width="13.140625" style="327" customWidth="1"/>
    <col min="12291" max="12291" width="12.28515625" style="327" bestFit="1" customWidth="1"/>
    <col min="12292" max="12316" width="7.7109375" style="327" customWidth="1"/>
    <col min="12317" max="12544" width="9.140625" style="327"/>
    <col min="12545" max="12545" width="11.140625" style="327" customWidth="1"/>
    <col min="12546" max="12546" width="13.140625" style="327" customWidth="1"/>
    <col min="12547" max="12547" width="12.28515625" style="327" bestFit="1" customWidth="1"/>
    <col min="12548" max="12572" width="7.7109375" style="327" customWidth="1"/>
    <col min="12573" max="12800" width="9.140625" style="327"/>
    <col min="12801" max="12801" width="11.140625" style="327" customWidth="1"/>
    <col min="12802" max="12802" width="13.140625" style="327" customWidth="1"/>
    <col min="12803" max="12803" width="12.28515625" style="327" bestFit="1" customWidth="1"/>
    <col min="12804" max="12828" width="7.7109375" style="327" customWidth="1"/>
    <col min="12829" max="13056" width="9.140625" style="327"/>
    <col min="13057" max="13057" width="11.140625" style="327" customWidth="1"/>
    <col min="13058" max="13058" width="13.140625" style="327" customWidth="1"/>
    <col min="13059" max="13059" width="12.28515625" style="327" bestFit="1" customWidth="1"/>
    <col min="13060" max="13084" width="7.7109375" style="327" customWidth="1"/>
    <col min="13085" max="13312" width="9.140625" style="327"/>
    <col min="13313" max="13313" width="11.140625" style="327" customWidth="1"/>
    <col min="13314" max="13314" width="13.140625" style="327" customWidth="1"/>
    <col min="13315" max="13315" width="12.28515625" style="327" bestFit="1" customWidth="1"/>
    <col min="13316" max="13340" width="7.7109375" style="327" customWidth="1"/>
    <col min="13341" max="13568" width="9.140625" style="327"/>
    <col min="13569" max="13569" width="11.140625" style="327" customWidth="1"/>
    <col min="13570" max="13570" width="13.140625" style="327" customWidth="1"/>
    <col min="13571" max="13571" width="12.28515625" style="327" bestFit="1" customWidth="1"/>
    <col min="13572" max="13596" width="7.7109375" style="327" customWidth="1"/>
    <col min="13597" max="13824" width="9.140625" style="327"/>
    <col min="13825" max="13825" width="11.140625" style="327" customWidth="1"/>
    <col min="13826" max="13826" width="13.140625" style="327" customWidth="1"/>
    <col min="13827" max="13827" width="12.28515625" style="327" bestFit="1" customWidth="1"/>
    <col min="13828" max="13852" width="7.7109375" style="327" customWidth="1"/>
    <col min="13853" max="14080" width="9.140625" style="327"/>
    <col min="14081" max="14081" width="11.140625" style="327" customWidth="1"/>
    <col min="14082" max="14082" width="13.140625" style="327" customWidth="1"/>
    <col min="14083" max="14083" width="12.28515625" style="327" bestFit="1" customWidth="1"/>
    <col min="14084" max="14108" width="7.7109375" style="327" customWidth="1"/>
    <col min="14109" max="14336" width="9.140625" style="327"/>
    <col min="14337" max="14337" width="11.140625" style="327" customWidth="1"/>
    <col min="14338" max="14338" width="13.140625" style="327" customWidth="1"/>
    <col min="14339" max="14339" width="12.28515625" style="327" bestFit="1" customWidth="1"/>
    <col min="14340" max="14364" width="7.7109375" style="327" customWidth="1"/>
    <col min="14365" max="14592" width="9.140625" style="327"/>
    <col min="14593" max="14593" width="11.140625" style="327" customWidth="1"/>
    <col min="14594" max="14594" width="13.140625" style="327" customWidth="1"/>
    <col min="14595" max="14595" width="12.28515625" style="327" bestFit="1" customWidth="1"/>
    <col min="14596" max="14620" width="7.7109375" style="327" customWidth="1"/>
    <col min="14621" max="14848" width="9.140625" style="327"/>
    <col min="14849" max="14849" width="11.140625" style="327" customWidth="1"/>
    <col min="14850" max="14850" width="13.140625" style="327" customWidth="1"/>
    <col min="14851" max="14851" width="12.28515625" style="327" bestFit="1" customWidth="1"/>
    <col min="14852" max="14876" width="7.7109375" style="327" customWidth="1"/>
    <col min="14877" max="15104" width="9.140625" style="327"/>
    <col min="15105" max="15105" width="11.140625" style="327" customWidth="1"/>
    <col min="15106" max="15106" width="13.140625" style="327" customWidth="1"/>
    <col min="15107" max="15107" width="12.28515625" style="327" bestFit="1" customWidth="1"/>
    <col min="15108" max="15132" width="7.7109375" style="327" customWidth="1"/>
    <col min="15133" max="15360" width="9.140625" style="327"/>
    <col min="15361" max="15361" width="11.140625" style="327" customWidth="1"/>
    <col min="15362" max="15362" width="13.140625" style="327" customWidth="1"/>
    <col min="15363" max="15363" width="12.28515625" style="327" bestFit="1" customWidth="1"/>
    <col min="15364" max="15388" width="7.7109375" style="327" customWidth="1"/>
    <col min="15389" max="15616" width="9.140625" style="327"/>
    <col min="15617" max="15617" width="11.140625" style="327" customWidth="1"/>
    <col min="15618" max="15618" width="13.140625" style="327" customWidth="1"/>
    <col min="15619" max="15619" width="12.28515625" style="327" bestFit="1" customWidth="1"/>
    <col min="15620" max="15644" width="7.7109375" style="327" customWidth="1"/>
    <col min="15645" max="15872" width="9.140625" style="327"/>
    <col min="15873" max="15873" width="11.140625" style="327" customWidth="1"/>
    <col min="15874" max="15874" width="13.140625" style="327" customWidth="1"/>
    <col min="15875" max="15875" width="12.28515625" style="327" bestFit="1" customWidth="1"/>
    <col min="15876" max="15900" width="7.7109375" style="327" customWidth="1"/>
    <col min="15901" max="16128" width="9.140625" style="327"/>
    <col min="16129" max="16129" width="11.140625" style="327" customWidth="1"/>
    <col min="16130" max="16130" width="13.140625" style="327" customWidth="1"/>
    <col min="16131" max="16131" width="12.28515625" style="327" bestFit="1" customWidth="1"/>
    <col min="16132" max="16156" width="7.7109375" style="327" customWidth="1"/>
    <col min="16157" max="16384" width="9.140625" style="327"/>
  </cols>
  <sheetData>
    <row r="1" spans="1:28" ht="15" customHeight="1"/>
    <row r="2" spans="1:28" ht="18" customHeight="1">
      <c r="A2" s="328"/>
      <c r="B2" s="329" t="s">
        <v>182</v>
      </c>
    </row>
    <row r="3" spans="1:28" ht="18" customHeight="1" thickBot="1">
      <c r="A3" s="328"/>
      <c r="B3" s="277"/>
      <c r="AB3" s="330" t="s">
        <v>153</v>
      </c>
    </row>
    <row r="4" spans="1:28" ht="18" customHeight="1">
      <c r="B4" s="331"/>
      <c r="C4" s="332"/>
      <c r="D4" s="333">
        <v>1</v>
      </c>
      <c r="E4" s="333">
        <v>2</v>
      </c>
      <c r="F4" s="333">
        <v>3</v>
      </c>
      <c r="G4" s="333">
        <v>4</v>
      </c>
      <c r="H4" s="333">
        <v>5</v>
      </c>
      <c r="I4" s="333">
        <v>6</v>
      </c>
      <c r="J4" s="333">
        <v>7</v>
      </c>
      <c r="K4" s="333">
        <v>8</v>
      </c>
      <c r="L4" s="333">
        <v>9</v>
      </c>
      <c r="M4" s="333">
        <v>10</v>
      </c>
      <c r="N4" s="333">
        <v>11</v>
      </c>
      <c r="O4" s="333">
        <v>12</v>
      </c>
      <c r="P4" s="333">
        <v>13</v>
      </c>
      <c r="Q4" s="333">
        <v>14</v>
      </c>
      <c r="R4" s="333">
        <v>15</v>
      </c>
      <c r="S4" s="333">
        <v>16</v>
      </c>
      <c r="T4" s="333">
        <v>17</v>
      </c>
      <c r="U4" s="333">
        <v>18</v>
      </c>
      <c r="V4" s="333">
        <v>19</v>
      </c>
      <c r="W4" s="333">
        <v>20</v>
      </c>
      <c r="X4" s="333">
        <v>21</v>
      </c>
      <c r="Y4" s="333">
        <v>22</v>
      </c>
      <c r="Z4" s="333">
        <v>23</v>
      </c>
      <c r="AA4" s="333">
        <v>24</v>
      </c>
      <c r="AB4" s="334" t="s">
        <v>183</v>
      </c>
    </row>
    <row r="5" spans="1:28" ht="18" customHeight="1">
      <c r="B5" s="335" t="s">
        <v>154</v>
      </c>
      <c r="C5" s="336">
        <v>45673</v>
      </c>
      <c r="D5" s="287">
        <v>1290.3019999999999</v>
      </c>
      <c r="E5" s="291">
        <v>1177.421</v>
      </c>
      <c r="F5" s="291">
        <v>1127.2670000000001</v>
      </c>
      <c r="G5" s="291">
        <v>1113.5840000000001</v>
      </c>
      <c r="H5" s="291">
        <v>1140.1420000000001</v>
      </c>
      <c r="I5" s="291">
        <v>1251.289</v>
      </c>
      <c r="J5" s="291">
        <v>1499.2719999999999</v>
      </c>
      <c r="K5" s="291">
        <v>1762.413</v>
      </c>
      <c r="L5" s="291">
        <v>1912.809</v>
      </c>
      <c r="M5" s="291">
        <v>1938.586</v>
      </c>
      <c r="N5" s="291">
        <v>1857.201</v>
      </c>
      <c r="O5" s="291">
        <v>1825.425</v>
      </c>
      <c r="P5" s="291">
        <v>1810.6569999999999</v>
      </c>
      <c r="Q5" s="291">
        <v>1866.384</v>
      </c>
      <c r="R5" s="291">
        <v>1896.845</v>
      </c>
      <c r="S5" s="291">
        <v>1918.056</v>
      </c>
      <c r="T5" s="291">
        <v>1953.021</v>
      </c>
      <c r="U5" s="291">
        <v>2000.6010000000001</v>
      </c>
      <c r="V5" s="291">
        <v>1944.125</v>
      </c>
      <c r="W5" s="291">
        <v>1902.53</v>
      </c>
      <c r="X5" s="291">
        <v>1851.712</v>
      </c>
      <c r="Y5" s="291">
        <v>1762.96</v>
      </c>
      <c r="Z5" s="291">
        <v>1651.875</v>
      </c>
      <c r="AA5" s="291">
        <v>1466.789</v>
      </c>
      <c r="AB5" s="337">
        <f>IF($C5="","",SUM(D5:AA5))</f>
        <v>39921.265999999989</v>
      </c>
    </row>
    <row r="6" spans="1:28" ht="18" customHeight="1">
      <c r="B6" s="335" t="s">
        <v>155</v>
      </c>
      <c r="C6" s="338">
        <v>45708</v>
      </c>
      <c r="D6" s="291">
        <v>1341.02</v>
      </c>
      <c r="E6" s="291">
        <v>1238.789</v>
      </c>
      <c r="F6" s="291">
        <v>1194.114</v>
      </c>
      <c r="G6" s="291">
        <v>1188.579</v>
      </c>
      <c r="H6" s="291">
        <v>1219.2739999999999</v>
      </c>
      <c r="I6" s="291">
        <v>1350.23</v>
      </c>
      <c r="J6" s="291">
        <v>1610.127</v>
      </c>
      <c r="K6" s="291">
        <v>1835.5820000000001</v>
      </c>
      <c r="L6" s="291">
        <v>1851.6679999999999</v>
      </c>
      <c r="M6" s="291">
        <v>1796.028</v>
      </c>
      <c r="N6" s="291">
        <v>1690.7149999999999</v>
      </c>
      <c r="O6" s="291">
        <v>1624.471</v>
      </c>
      <c r="P6" s="291">
        <v>1575.636</v>
      </c>
      <c r="Q6" s="291">
        <v>1604.519</v>
      </c>
      <c r="R6" s="291">
        <v>1616.7639999999999</v>
      </c>
      <c r="S6" s="291">
        <v>1658.4590000000001</v>
      </c>
      <c r="T6" s="291">
        <v>1751.5340000000001</v>
      </c>
      <c r="U6" s="291">
        <v>1915.3679999999999</v>
      </c>
      <c r="V6" s="291">
        <v>1980.759</v>
      </c>
      <c r="W6" s="291">
        <v>1950.87</v>
      </c>
      <c r="X6" s="291">
        <v>1901.039</v>
      </c>
      <c r="Y6" s="291">
        <v>1825.5119999999999</v>
      </c>
      <c r="Z6" s="291">
        <v>1698.366</v>
      </c>
      <c r="AA6" s="291">
        <v>1513.6189999999999</v>
      </c>
      <c r="AB6" s="337">
        <f t="shared" ref="AB6:AB16" si="0">IF($C6="","",SUM(D6:AA6))</f>
        <v>38933.042000000001</v>
      </c>
    </row>
    <row r="7" spans="1:28" ht="18" customHeight="1">
      <c r="B7" s="335" t="s">
        <v>156</v>
      </c>
      <c r="C7" s="338">
        <v>45719</v>
      </c>
      <c r="D7" s="291">
        <v>1077.22</v>
      </c>
      <c r="E7" s="291">
        <v>982.27300000000002</v>
      </c>
      <c r="F7" s="291">
        <v>947.71299999999997</v>
      </c>
      <c r="G7" s="291">
        <v>969.95899999999995</v>
      </c>
      <c r="H7" s="291">
        <v>1073.6310000000001</v>
      </c>
      <c r="I7" s="291">
        <v>1118.6310000000001</v>
      </c>
      <c r="J7" s="291">
        <v>1305.116</v>
      </c>
      <c r="K7" s="291">
        <v>1510.4159999999999</v>
      </c>
      <c r="L7" s="291">
        <v>1506.5540000000001</v>
      </c>
      <c r="M7" s="291">
        <v>1428.9860000000001</v>
      </c>
      <c r="N7" s="291">
        <v>1345.3119999999999</v>
      </c>
      <c r="O7" s="291">
        <v>1299.2170000000001</v>
      </c>
      <c r="P7" s="291">
        <v>1262.5440000000001</v>
      </c>
      <c r="Q7" s="291">
        <v>1294.45</v>
      </c>
      <c r="R7" s="291">
        <v>1313.4649999999999</v>
      </c>
      <c r="S7" s="291">
        <v>1362.077</v>
      </c>
      <c r="T7" s="291">
        <v>1513.9690000000001</v>
      </c>
      <c r="U7" s="291">
        <v>1701.4349999999999</v>
      </c>
      <c r="V7" s="291">
        <v>1719.9490000000001</v>
      </c>
      <c r="W7" s="291">
        <v>1705.058</v>
      </c>
      <c r="X7" s="291">
        <v>1665.008</v>
      </c>
      <c r="Y7" s="291">
        <v>1588.7950000000001</v>
      </c>
      <c r="Z7" s="291">
        <v>1462.1489999999999</v>
      </c>
      <c r="AA7" s="291">
        <v>1288.6389999999999</v>
      </c>
      <c r="AB7" s="337">
        <f t="shared" si="0"/>
        <v>32442.566000000006</v>
      </c>
    </row>
    <row r="8" spans="1:28" ht="18" customHeight="1">
      <c r="B8" s="335" t="s">
        <v>157</v>
      </c>
      <c r="C8" s="338">
        <v>45755</v>
      </c>
      <c r="D8" s="291">
        <v>1073.575</v>
      </c>
      <c r="E8" s="291">
        <v>976.71699999999998</v>
      </c>
      <c r="F8" s="291">
        <v>925.39599999999996</v>
      </c>
      <c r="G8" s="291">
        <v>909.03300000000002</v>
      </c>
      <c r="H8" s="291">
        <v>940.61199999999997</v>
      </c>
      <c r="I8" s="291">
        <v>1046.8440000000001</v>
      </c>
      <c r="J8" s="291">
        <v>1271.8910000000001</v>
      </c>
      <c r="K8" s="291">
        <v>1508.3430000000001</v>
      </c>
      <c r="L8" s="291">
        <v>1497.9449999999999</v>
      </c>
      <c r="M8" s="291">
        <v>1392.8779999999999</v>
      </c>
      <c r="N8" s="291">
        <v>1313.2439999999999</v>
      </c>
      <c r="O8" s="291">
        <v>1291.338</v>
      </c>
      <c r="P8" s="291">
        <v>1260.1590000000001</v>
      </c>
      <c r="Q8" s="291">
        <v>1249.4100000000001</v>
      </c>
      <c r="R8" s="291">
        <v>1278.6410000000001</v>
      </c>
      <c r="S8" s="291">
        <v>1315.328</v>
      </c>
      <c r="T8" s="291">
        <v>1380.7719999999999</v>
      </c>
      <c r="U8" s="291">
        <v>1448.8420000000001</v>
      </c>
      <c r="V8" s="291">
        <v>1498.3620000000001</v>
      </c>
      <c r="W8" s="291">
        <v>1600.1210000000001</v>
      </c>
      <c r="X8" s="291">
        <v>1639.972</v>
      </c>
      <c r="Y8" s="291">
        <v>1555.817</v>
      </c>
      <c r="Z8" s="291">
        <v>1396.2190000000001</v>
      </c>
      <c r="AA8" s="291">
        <v>1240.742</v>
      </c>
      <c r="AB8" s="337">
        <f t="shared" si="0"/>
        <v>31012.201000000005</v>
      </c>
    </row>
    <row r="9" spans="1:28" ht="18" customHeight="1">
      <c r="B9" s="335" t="s">
        <v>158</v>
      </c>
      <c r="C9" s="338">
        <v>45793</v>
      </c>
      <c r="D9" s="291">
        <v>858.69500000000005</v>
      </c>
      <c r="E9" s="291">
        <v>769.17600000000004</v>
      </c>
      <c r="F9" s="291">
        <v>720.34500000000003</v>
      </c>
      <c r="G9" s="291">
        <v>707.69399999999996</v>
      </c>
      <c r="H9" s="291">
        <v>731.33699999999999</v>
      </c>
      <c r="I9" s="291">
        <v>789.154</v>
      </c>
      <c r="J9" s="291">
        <v>958.37400000000002</v>
      </c>
      <c r="K9" s="291">
        <v>1158.721</v>
      </c>
      <c r="L9" s="291">
        <v>1182.2809999999999</v>
      </c>
      <c r="M9" s="291">
        <v>1139.6690000000001</v>
      </c>
      <c r="N9" s="291">
        <v>1081.038</v>
      </c>
      <c r="O9" s="291">
        <v>1035.934</v>
      </c>
      <c r="P9" s="291">
        <v>1008.572</v>
      </c>
      <c r="Q9" s="291">
        <v>1005.975</v>
      </c>
      <c r="R9" s="291">
        <v>1088.2370000000001</v>
      </c>
      <c r="S9" s="291">
        <v>1115.854</v>
      </c>
      <c r="T9" s="291">
        <v>1177.373</v>
      </c>
      <c r="U9" s="291">
        <v>1222.415</v>
      </c>
      <c r="V9" s="291">
        <v>1256.1189999999999</v>
      </c>
      <c r="W9" s="291">
        <v>1306.31</v>
      </c>
      <c r="X9" s="291">
        <v>1385.394</v>
      </c>
      <c r="Y9" s="291">
        <v>1349.326</v>
      </c>
      <c r="Z9" s="291">
        <v>1211.0609999999999</v>
      </c>
      <c r="AA9" s="291">
        <v>1060.1590000000001</v>
      </c>
      <c r="AB9" s="337">
        <f t="shared" si="0"/>
        <v>25319.213000000003</v>
      </c>
    </row>
    <row r="10" spans="1:28" ht="18" customHeight="1">
      <c r="B10" s="335" t="s">
        <v>159</v>
      </c>
      <c r="C10" s="338">
        <v>45834</v>
      </c>
      <c r="D10" s="291">
        <v>1007.4</v>
      </c>
      <c r="E10" s="291">
        <v>902.37900000000002</v>
      </c>
      <c r="F10" s="291">
        <v>851.03700000000003</v>
      </c>
      <c r="G10" s="291">
        <v>830.42399999999998</v>
      </c>
      <c r="H10" s="291">
        <v>834.072</v>
      </c>
      <c r="I10" s="291">
        <v>852.70600000000002</v>
      </c>
      <c r="J10" s="291">
        <v>978.33900000000006</v>
      </c>
      <c r="K10" s="291">
        <v>1156.95</v>
      </c>
      <c r="L10" s="291">
        <v>1192.3050000000001</v>
      </c>
      <c r="M10" s="291">
        <v>1186.75</v>
      </c>
      <c r="N10" s="291">
        <v>1173.144</v>
      </c>
      <c r="O10" s="291">
        <v>1204.2950000000001</v>
      </c>
      <c r="P10" s="291">
        <v>1224.057</v>
      </c>
      <c r="Q10" s="291">
        <v>1237</v>
      </c>
      <c r="R10" s="291">
        <v>1302.2729999999999</v>
      </c>
      <c r="S10" s="291">
        <v>1321.8530000000001</v>
      </c>
      <c r="T10" s="291">
        <v>1352.7470000000001</v>
      </c>
      <c r="U10" s="291">
        <v>1377.8389999999999</v>
      </c>
      <c r="V10" s="291">
        <v>1408.6189999999999</v>
      </c>
      <c r="W10" s="291">
        <v>1420.8520000000001</v>
      </c>
      <c r="X10" s="291">
        <v>1417.866</v>
      </c>
      <c r="Y10" s="291">
        <v>1457.8969999999999</v>
      </c>
      <c r="Z10" s="291">
        <v>1357.825</v>
      </c>
      <c r="AA10" s="291">
        <v>1201.903</v>
      </c>
      <c r="AB10" s="337">
        <f t="shared" si="0"/>
        <v>28250.531999999999</v>
      </c>
    </row>
    <row r="11" spans="1:28" ht="18" customHeight="1">
      <c r="B11" s="335" t="s">
        <v>160</v>
      </c>
      <c r="C11" s="338">
        <v>45863</v>
      </c>
      <c r="D11" s="291">
        <v>1042.989</v>
      </c>
      <c r="E11" s="291">
        <v>933.61800000000005</v>
      </c>
      <c r="F11" s="291">
        <v>868.596</v>
      </c>
      <c r="G11" s="291">
        <v>841.6</v>
      </c>
      <c r="H11" s="291">
        <v>853.86900000000003</v>
      </c>
      <c r="I11" s="291">
        <v>878.34</v>
      </c>
      <c r="J11" s="291">
        <v>989.41600000000005</v>
      </c>
      <c r="K11" s="291">
        <v>1159.748</v>
      </c>
      <c r="L11" s="291">
        <v>1194.6320000000001</v>
      </c>
      <c r="M11" s="291">
        <v>1199.7719999999999</v>
      </c>
      <c r="N11" s="291">
        <v>1197.3240000000001</v>
      </c>
      <c r="O11" s="291">
        <v>1240.143</v>
      </c>
      <c r="P11" s="291">
        <v>1268.3240000000001</v>
      </c>
      <c r="Q11" s="291">
        <v>1295.08</v>
      </c>
      <c r="R11" s="291">
        <v>1357.5229999999999</v>
      </c>
      <c r="S11" s="291">
        <v>1384.896</v>
      </c>
      <c r="T11" s="291">
        <v>1421.4179999999999</v>
      </c>
      <c r="U11" s="291">
        <v>1458.6089999999999</v>
      </c>
      <c r="V11" s="291">
        <v>1510.356</v>
      </c>
      <c r="W11" s="291">
        <v>1497.0730000000001</v>
      </c>
      <c r="X11" s="291">
        <v>1503.1120000000001</v>
      </c>
      <c r="Y11" s="291">
        <v>1487.796</v>
      </c>
      <c r="Z11" s="291">
        <v>1362.633</v>
      </c>
      <c r="AA11" s="291">
        <v>1225.077</v>
      </c>
      <c r="AB11" s="337">
        <f t="shared" si="0"/>
        <v>29171.944000000003</v>
      </c>
    </row>
    <row r="12" spans="1:28" ht="18" customHeight="1">
      <c r="B12" s="335" t="s">
        <v>161</v>
      </c>
      <c r="C12" s="338">
        <v>45882</v>
      </c>
      <c r="D12" s="291">
        <v>1017.873</v>
      </c>
      <c r="E12" s="291">
        <v>922.71100000000001</v>
      </c>
      <c r="F12" s="291">
        <v>872.82899999999995</v>
      </c>
      <c r="G12" s="291">
        <v>844.06299999999999</v>
      </c>
      <c r="H12" s="291">
        <v>851.97299999999996</v>
      </c>
      <c r="I12" s="291">
        <v>891.03200000000004</v>
      </c>
      <c r="J12" s="291">
        <v>973.74</v>
      </c>
      <c r="K12" s="291">
        <v>1135.5429999999999</v>
      </c>
      <c r="L12" s="291">
        <v>1162.184</v>
      </c>
      <c r="M12" s="291">
        <v>1147.527</v>
      </c>
      <c r="N12" s="291">
        <v>1106.577</v>
      </c>
      <c r="O12" s="291">
        <v>1117.412</v>
      </c>
      <c r="P12" s="291">
        <v>1135.99</v>
      </c>
      <c r="Q12" s="291">
        <v>1178.9090000000001</v>
      </c>
      <c r="R12" s="291">
        <v>1262.71</v>
      </c>
      <c r="S12" s="291">
        <v>1304.8119999999999</v>
      </c>
      <c r="T12" s="291">
        <v>1356.4649999999999</v>
      </c>
      <c r="U12" s="291">
        <v>1399.375</v>
      </c>
      <c r="V12" s="291">
        <v>1436.3330000000001</v>
      </c>
      <c r="W12" s="291">
        <v>1435.3119999999999</v>
      </c>
      <c r="X12" s="291">
        <v>1478.0640000000001</v>
      </c>
      <c r="Y12" s="291">
        <v>1423.702</v>
      </c>
      <c r="Z12" s="291">
        <v>1303.2280000000001</v>
      </c>
      <c r="AA12" s="291">
        <v>1168.9570000000001</v>
      </c>
      <c r="AB12" s="337">
        <f t="shared" si="0"/>
        <v>27927.321</v>
      </c>
    </row>
    <row r="13" spans="1:28" ht="18" customHeight="1">
      <c r="B13" s="335" t="s">
        <v>162</v>
      </c>
      <c r="C13" s="338">
        <v>45930</v>
      </c>
      <c r="D13" s="291">
        <v>866.83199999999999</v>
      </c>
      <c r="E13" s="291">
        <v>787.87099999999998</v>
      </c>
      <c r="F13" s="291">
        <v>749.38300000000004</v>
      </c>
      <c r="G13" s="291">
        <v>733.36800000000005</v>
      </c>
      <c r="H13" s="291">
        <v>753.64499999999998</v>
      </c>
      <c r="I13" s="291">
        <v>840.15300000000002</v>
      </c>
      <c r="J13" s="291">
        <v>1040.5840000000001</v>
      </c>
      <c r="K13" s="291">
        <v>1241.135</v>
      </c>
      <c r="L13" s="291">
        <v>1229.6769999999999</v>
      </c>
      <c r="M13" s="291">
        <v>1158.057</v>
      </c>
      <c r="N13" s="291">
        <v>1053.903</v>
      </c>
      <c r="O13" s="291">
        <v>1023.088</v>
      </c>
      <c r="P13" s="291">
        <v>1026.336</v>
      </c>
      <c r="Q13" s="291">
        <v>1084.9359999999999</v>
      </c>
      <c r="R13" s="291">
        <v>1192.6500000000001</v>
      </c>
      <c r="S13" s="291">
        <v>1239.098</v>
      </c>
      <c r="T13" s="291">
        <v>1280.684</v>
      </c>
      <c r="U13" s="291">
        <v>1329.9880000000001</v>
      </c>
      <c r="V13" s="291">
        <v>1431.501</v>
      </c>
      <c r="W13" s="291">
        <v>1495.174</v>
      </c>
      <c r="X13" s="291">
        <v>1436.7809999999999</v>
      </c>
      <c r="Y13" s="291">
        <v>1336.778</v>
      </c>
      <c r="Z13" s="291">
        <v>1174.6369999999999</v>
      </c>
      <c r="AA13" s="291">
        <v>1031.424</v>
      </c>
      <c r="AB13" s="337">
        <f t="shared" si="0"/>
        <v>26537.682999999997</v>
      </c>
    </row>
    <row r="14" spans="1:28" ht="18" customHeight="1">
      <c r="B14" s="335" t="s">
        <v>163</v>
      </c>
      <c r="C14" s="338">
        <v>45958</v>
      </c>
      <c r="D14" s="291">
        <v>950.27</v>
      </c>
      <c r="E14" s="291">
        <v>885.07500000000005</v>
      </c>
      <c r="F14" s="291">
        <v>847.57600000000002</v>
      </c>
      <c r="G14" s="291">
        <v>841.721</v>
      </c>
      <c r="H14" s="291">
        <v>876.81299999999999</v>
      </c>
      <c r="I14" s="291">
        <v>1002.019</v>
      </c>
      <c r="J14" s="291">
        <v>1220.8320000000001</v>
      </c>
      <c r="K14" s="291">
        <v>1344.347</v>
      </c>
      <c r="L14" s="291">
        <v>1280.751</v>
      </c>
      <c r="M14" s="291">
        <v>1164.836</v>
      </c>
      <c r="N14" s="291">
        <v>1051.1010000000001</v>
      </c>
      <c r="O14" s="291">
        <v>1006.691</v>
      </c>
      <c r="P14" s="291">
        <v>993.05</v>
      </c>
      <c r="Q14" s="291">
        <v>1061.1569999999999</v>
      </c>
      <c r="R14" s="291">
        <v>1161.7370000000001</v>
      </c>
      <c r="S14" s="291">
        <v>1302.69</v>
      </c>
      <c r="T14" s="291">
        <v>1491.1980000000001</v>
      </c>
      <c r="U14" s="291">
        <v>1659.3030000000001</v>
      </c>
      <c r="V14" s="291">
        <v>1630.4459999999999</v>
      </c>
      <c r="W14" s="291">
        <v>1587.7380000000001</v>
      </c>
      <c r="X14" s="291">
        <v>1535.7329999999999</v>
      </c>
      <c r="Y14" s="291">
        <v>1449.1690000000001</v>
      </c>
      <c r="Z14" s="291">
        <v>1309.6769999999999</v>
      </c>
      <c r="AA14" s="291">
        <v>1142.7729999999999</v>
      </c>
      <c r="AB14" s="337">
        <f t="shared" si="0"/>
        <v>28796.703000000001</v>
      </c>
    </row>
    <row r="15" spans="1:28" ht="18" customHeight="1">
      <c r="B15" s="335" t="s">
        <v>164</v>
      </c>
      <c r="C15" s="338">
        <v>45988</v>
      </c>
      <c r="D15" s="291">
        <v>1072.2360000000001</v>
      </c>
      <c r="E15" s="291">
        <v>974.11400000000003</v>
      </c>
      <c r="F15" s="291">
        <v>929.51700000000005</v>
      </c>
      <c r="G15" s="291">
        <v>911.16600000000005</v>
      </c>
      <c r="H15" s="291">
        <v>942.95</v>
      </c>
      <c r="I15" s="291">
        <v>1079.1130000000001</v>
      </c>
      <c r="J15" s="291">
        <v>1338.7650000000001</v>
      </c>
      <c r="K15" s="291">
        <v>1592.9580000000001</v>
      </c>
      <c r="L15" s="291">
        <v>1726.2929999999999</v>
      </c>
      <c r="M15" s="291">
        <v>1775.89</v>
      </c>
      <c r="N15" s="291">
        <v>1764.394</v>
      </c>
      <c r="O15" s="291">
        <v>1752.7090000000001</v>
      </c>
      <c r="P15" s="291">
        <v>1743.0809999999999</v>
      </c>
      <c r="Q15" s="291">
        <v>1797.2049999999999</v>
      </c>
      <c r="R15" s="291">
        <v>1806.3810000000001</v>
      </c>
      <c r="S15" s="291">
        <v>1804.1320000000001</v>
      </c>
      <c r="T15" s="291">
        <v>1850.873</v>
      </c>
      <c r="U15" s="291">
        <v>1827.316</v>
      </c>
      <c r="V15" s="291">
        <v>1760.33</v>
      </c>
      <c r="W15" s="291">
        <v>1722.673</v>
      </c>
      <c r="X15" s="291">
        <v>1666.894</v>
      </c>
      <c r="Y15" s="291">
        <v>1585.444</v>
      </c>
      <c r="Z15" s="291">
        <v>1472.5719999999999</v>
      </c>
      <c r="AA15" s="291">
        <v>1294.011</v>
      </c>
      <c r="AB15" s="337">
        <f t="shared" si="0"/>
        <v>36191.017</v>
      </c>
    </row>
    <row r="16" spans="1:28" ht="18" customHeight="1" thickBot="1">
      <c r="B16" s="339" t="s">
        <v>165</v>
      </c>
      <c r="C16" s="340">
        <v>46022</v>
      </c>
      <c r="D16" s="341">
        <v>1518.537</v>
      </c>
      <c r="E16" s="341">
        <v>1386.4929999999999</v>
      </c>
      <c r="F16" s="341">
        <v>1307.5809999999999</v>
      </c>
      <c r="G16" s="341">
        <v>1273.549</v>
      </c>
      <c r="H16" s="341">
        <v>1297.25</v>
      </c>
      <c r="I16" s="341">
        <v>1396.992</v>
      </c>
      <c r="J16" s="341">
        <v>1628.7470000000001</v>
      </c>
      <c r="K16" s="341">
        <v>1872.991</v>
      </c>
      <c r="L16" s="341">
        <v>1966.8630000000001</v>
      </c>
      <c r="M16" s="341">
        <v>1912.423</v>
      </c>
      <c r="N16" s="341">
        <v>1822.3409999999999</v>
      </c>
      <c r="O16" s="341">
        <v>1756.1769999999999</v>
      </c>
      <c r="P16" s="341">
        <v>1747.386</v>
      </c>
      <c r="Q16" s="341">
        <v>1834.6669999999999</v>
      </c>
      <c r="R16" s="341">
        <v>1889.0429999999999</v>
      </c>
      <c r="S16" s="341">
        <v>2014.442</v>
      </c>
      <c r="T16" s="341">
        <v>2157.8679999999999</v>
      </c>
      <c r="U16" s="341">
        <v>2208.8000000000002</v>
      </c>
      <c r="V16" s="341">
        <v>2152.9690000000001</v>
      </c>
      <c r="W16" s="341">
        <v>2049.933</v>
      </c>
      <c r="X16" s="341">
        <v>1899.578</v>
      </c>
      <c r="Y16" s="341">
        <v>1764.232</v>
      </c>
      <c r="Z16" s="341">
        <v>1698.91</v>
      </c>
      <c r="AA16" s="341">
        <v>1614.9649999999999</v>
      </c>
      <c r="AB16" s="342">
        <f t="shared" si="0"/>
        <v>42172.736999999994</v>
      </c>
    </row>
    <row r="17" spans="1:28" ht="9.9499999999999993" customHeight="1"/>
    <row r="18" spans="1:28" ht="9.9499999999999993" customHeight="1">
      <c r="U18" s="327" t="s">
        <v>1</v>
      </c>
    </row>
    <row r="19" spans="1:28" ht="9.9499999999999993" customHeight="1"/>
    <row r="20" spans="1:28" ht="18" customHeight="1">
      <c r="A20" s="328"/>
      <c r="B20" s="329" t="s">
        <v>184</v>
      </c>
    </row>
    <row r="21" spans="1:28" ht="18" customHeight="1" thickBot="1">
      <c r="A21" s="328"/>
      <c r="B21" s="277"/>
      <c r="AB21" s="330" t="s">
        <v>153</v>
      </c>
    </row>
    <row r="22" spans="1:28" ht="18" customHeight="1">
      <c r="B22" s="331"/>
      <c r="C22" s="332"/>
      <c r="D22" s="333">
        <v>1</v>
      </c>
      <c r="E22" s="333">
        <v>2</v>
      </c>
      <c r="F22" s="333">
        <v>3</v>
      </c>
      <c r="G22" s="333">
        <v>4</v>
      </c>
      <c r="H22" s="333">
        <v>5</v>
      </c>
      <c r="I22" s="333">
        <v>6</v>
      </c>
      <c r="J22" s="333">
        <v>7</v>
      </c>
      <c r="K22" s="333">
        <v>8</v>
      </c>
      <c r="L22" s="333">
        <v>9</v>
      </c>
      <c r="M22" s="333">
        <v>10</v>
      </c>
      <c r="N22" s="333">
        <v>11</v>
      </c>
      <c r="O22" s="333">
        <v>12</v>
      </c>
      <c r="P22" s="333">
        <v>13</v>
      </c>
      <c r="Q22" s="333">
        <v>14</v>
      </c>
      <c r="R22" s="333">
        <v>15</v>
      </c>
      <c r="S22" s="333">
        <v>16</v>
      </c>
      <c r="T22" s="333">
        <v>17</v>
      </c>
      <c r="U22" s="333">
        <v>18</v>
      </c>
      <c r="V22" s="333">
        <v>19</v>
      </c>
      <c r="W22" s="333">
        <v>20</v>
      </c>
      <c r="X22" s="333">
        <v>21</v>
      </c>
      <c r="Y22" s="333">
        <v>22</v>
      </c>
      <c r="Z22" s="333">
        <v>23</v>
      </c>
      <c r="AA22" s="333">
        <v>24</v>
      </c>
      <c r="AB22" s="334" t="s">
        <v>183</v>
      </c>
    </row>
    <row r="23" spans="1:28" ht="18" customHeight="1">
      <c r="B23" s="335" t="s">
        <v>154</v>
      </c>
      <c r="C23" s="336">
        <v>45686</v>
      </c>
      <c r="D23" s="287">
        <v>957.19600000000003</v>
      </c>
      <c r="E23" s="291">
        <v>874.20500000000004</v>
      </c>
      <c r="F23" s="291">
        <v>834.91300000000001</v>
      </c>
      <c r="G23" s="291">
        <v>826.279</v>
      </c>
      <c r="H23" s="291">
        <v>858.07899999999995</v>
      </c>
      <c r="I23" s="291">
        <v>971.33199999999999</v>
      </c>
      <c r="J23" s="291">
        <v>1218.865</v>
      </c>
      <c r="K23" s="291">
        <v>1434.6780000000001</v>
      </c>
      <c r="L23" s="291">
        <v>1503.78</v>
      </c>
      <c r="M23" s="291">
        <v>1446.9670000000001</v>
      </c>
      <c r="N23" s="291">
        <v>1335.633</v>
      </c>
      <c r="O23" s="291">
        <v>1276.2840000000001</v>
      </c>
      <c r="P23" s="291">
        <v>1282.684</v>
      </c>
      <c r="Q23" s="291">
        <v>1370.529</v>
      </c>
      <c r="R23" s="291">
        <v>1413.8009999999999</v>
      </c>
      <c r="S23" s="291">
        <v>1432.7180000000001</v>
      </c>
      <c r="T23" s="291">
        <v>1482.5039999999999</v>
      </c>
      <c r="U23" s="291">
        <v>1589.1679999999999</v>
      </c>
      <c r="V23" s="291">
        <v>1555.711</v>
      </c>
      <c r="W23" s="291">
        <v>1523.673</v>
      </c>
      <c r="X23" s="291">
        <v>1482.173</v>
      </c>
      <c r="Y23" s="291">
        <v>1406.626</v>
      </c>
      <c r="Z23" s="291">
        <v>1304.9449999999999</v>
      </c>
      <c r="AA23" s="291">
        <v>1145.7449999999999</v>
      </c>
      <c r="AB23" s="337">
        <f>IF($C23="","",SUM(D23:AA23))</f>
        <v>30528.488000000001</v>
      </c>
    </row>
    <row r="24" spans="1:28" ht="18" customHeight="1">
      <c r="B24" s="335" t="s">
        <v>155</v>
      </c>
      <c r="C24" s="338">
        <v>45691</v>
      </c>
      <c r="D24" s="291">
        <v>1016.6660000000001</v>
      </c>
      <c r="E24" s="291">
        <v>933.18799999999999</v>
      </c>
      <c r="F24" s="291">
        <v>895.80600000000004</v>
      </c>
      <c r="G24" s="291">
        <v>882.39700000000005</v>
      </c>
      <c r="H24" s="291">
        <v>916.25099999999998</v>
      </c>
      <c r="I24" s="291">
        <v>1035.9559999999999</v>
      </c>
      <c r="J24" s="291">
        <v>1299.0509999999999</v>
      </c>
      <c r="K24" s="291">
        <v>1558.6379999999999</v>
      </c>
      <c r="L24" s="291">
        <v>1680.9459999999999</v>
      </c>
      <c r="M24" s="291">
        <v>1691.66</v>
      </c>
      <c r="N24" s="291">
        <v>1650.5519999999999</v>
      </c>
      <c r="O24" s="291">
        <v>1631.8489999999999</v>
      </c>
      <c r="P24" s="291">
        <v>1603.0409999999999</v>
      </c>
      <c r="Q24" s="291">
        <v>1634.8209999999999</v>
      </c>
      <c r="R24" s="291">
        <v>1654.347</v>
      </c>
      <c r="S24" s="291">
        <v>1652.8779999999999</v>
      </c>
      <c r="T24" s="291">
        <v>1667.8879999999999</v>
      </c>
      <c r="U24" s="291">
        <v>1741.28</v>
      </c>
      <c r="V24" s="291">
        <v>1714.8209999999999</v>
      </c>
      <c r="W24" s="291">
        <v>1676.0119999999999</v>
      </c>
      <c r="X24" s="291">
        <v>1635.377</v>
      </c>
      <c r="Y24" s="291">
        <v>1554.972</v>
      </c>
      <c r="Z24" s="291">
        <v>1445.3019999999999</v>
      </c>
      <c r="AA24" s="291">
        <v>1279.105</v>
      </c>
      <c r="AB24" s="337">
        <f t="shared" ref="AB24:AB34" si="1">IF($C24="","",SUM(D24:AA24))</f>
        <v>34452.804000000004</v>
      </c>
    </row>
    <row r="25" spans="1:28" ht="18" customHeight="1">
      <c r="B25" s="335" t="s">
        <v>156</v>
      </c>
      <c r="C25" s="338">
        <v>45747</v>
      </c>
      <c r="D25" s="291">
        <v>903.98599999999999</v>
      </c>
      <c r="E25" s="291">
        <v>805.53</v>
      </c>
      <c r="F25" s="291">
        <v>903.98599999999999</v>
      </c>
      <c r="G25" s="291">
        <v>736.49400000000003</v>
      </c>
      <c r="H25" s="291">
        <v>746.37800000000004</v>
      </c>
      <c r="I25" s="291">
        <v>821.93200000000002</v>
      </c>
      <c r="J25" s="291">
        <v>966.274</v>
      </c>
      <c r="K25" s="291">
        <v>1156.5719999999999</v>
      </c>
      <c r="L25" s="291">
        <v>1242.3810000000001</v>
      </c>
      <c r="M25" s="291">
        <v>1265.761</v>
      </c>
      <c r="N25" s="291">
        <v>1231.431</v>
      </c>
      <c r="O25" s="291">
        <v>1210.77</v>
      </c>
      <c r="P25" s="291">
        <v>1199.7919999999999</v>
      </c>
      <c r="Q25" s="291">
        <v>1213.6780000000001</v>
      </c>
      <c r="R25" s="291">
        <v>1248.2919999999999</v>
      </c>
      <c r="S25" s="291">
        <v>1258.2909999999999</v>
      </c>
      <c r="T25" s="291">
        <v>1261.3810000000001</v>
      </c>
      <c r="U25" s="291">
        <v>1277.25</v>
      </c>
      <c r="V25" s="291">
        <v>1324.1279999999999</v>
      </c>
      <c r="W25" s="291">
        <v>1422.836</v>
      </c>
      <c r="X25" s="291">
        <v>1430.2619999999999</v>
      </c>
      <c r="Y25" s="291">
        <v>1365.548</v>
      </c>
      <c r="Z25" s="291">
        <v>1252.896</v>
      </c>
      <c r="AA25" s="291">
        <v>1117.0409999999999</v>
      </c>
      <c r="AB25" s="337">
        <f t="shared" si="1"/>
        <v>27362.89</v>
      </c>
    </row>
    <row r="26" spans="1:28" ht="18" customHeight="1">
      <c r="B26" s="335" t="s">
        <v>157</v>
      </c>
      <c r="C26" s="338">
        <v>45768</v>
      </c>
      <c r="D26" s="291">
        <v>760.28300000000002</v>
      </c>
      <c r="E26" s="291">
        <v>684.024</v>
      </c>
      <c r="F26" s="291">
        <v>646.71199999999999</v>
      </c>
      <c r="G26" s="291">
        <v>640.12800000000004</v>
      </c>
      <c r="H26" s="291">
        <v>657.89</v>
      </c>
      <c r="I26" s="291">
        <v>725.19299999999998</v>
      </c>
      <c r="J26" s="291">
        <v>816.90800000000002</v>
      </c>
      <c r="K26" s="291">
        <v>966.81600000000003</v>
      </c>
      <c r="L26" s="291">
        <v>983.07799999999997</v>
      </c>
      <c r="M26" s="291">
        <v>944.75099999999998</v>
      </c>
      <c r="N26" s="291">
        <v>876.54600000000005</v>
      </c>
      <c r="O26" s="291">
        <v>836.34400000000005</v>
      </c>
      <c r="P26" s="291">
        <v>801.28</v>
      </c>
      <c r="Q26" s="291">
        <v>803.92399999999998</v>
      </c>
      <c r="R26" s="291">
        <v>862.52</v>
      </c>
      <c r="S26" s="291">
        <v>898.91800000000001</v>
      </c>
      <c r="T26" s="291">
        <v>953.58299999999997</v>
      </c>
      <c r="U26" s="291">
        <v>1005.751</v>
      </c>
      <c r="V26" s="291">
        <v>1071.0260000000001</v>
      </c>
      <c r="W26" s="291">
        <v>1173.2619999999999</v>
      </c>
      <c r="X26" s="291">
        <v>1261.4549999999999</v>
      </c>
      <c r="Y26" s="291">
        <v>1190.92</v>
      </c>
      <c r="Z26" s="291">
        <v>1051.8820000000001</v>
      </c>
      <c r="AA26" s="291">
        <v>920.97699999999998</v>
      </c>
      <c r="AB26" s="337">
        <f t="shared" si="1"/>
        <v>21534.171000000006</v>
      </c>
    </row>
    <row r="27" spans="1:28" ht="18" customHeight="1">
      <c r="B27" s="335" t="s">
        <v>158</v>
      </c>
      <c r="C27" s="338">
        <v>45778</v>
      </c>
      <c r="D27" s="291">
        <v>844.84900000000005</v>
      </c>
      <c r="E27" s="291">
        <v>750.72500000000002</v>
      </c>
      <c r="F27" s="291">
        <v>699.23</v>
      </c>
      <c r="G27" s="291">
        <v>674.50199999999995</v>
      </c>
      <c r="H27" s="291">
        <v>683.98599999999999</v>
      </c>
      <c r="I27" s="291">
        <v>711.226</v>
      </c>
      <c r="J27" s="291">
        <v>744.32500000000005</v>
      </c>
      <c r="K27" s="291">
        <v>823.81799999999998</v>
      </c>
      <c r="L27" s="291">
        <v>850.29399999999998</v>
      </c>
      <c r="M27" s="291">
        <v>844.101</v>
      </c>
      <c r="N27" s="291">
        <v>773.35799999999995</v>
      </c>
      <c r="O27" s="291">
        <v>696.40800000000002</v>
      </c>
      <c r="P27" s="291">
        <v>630.57299999999998</v>
      </c>
      <c r="Q27" s="291">
        <v>591.49099999999999</v>
      </c>
      <c r="R27" s="291">
        <v>600.15499999999997</v>
      </c>
      <c r="S27" s="291">
        <v>593.072</v>
      </c>
      <c r="T27" s="291">
        <v>633.25099999999998</v>
      </c>
      <c r="U27" s="291">
        <v>699.98900000000003</v>
      </c>
      <c r="V27" s="291">
        <v>803.85900000000004</v>
      </c>
      <c r="W27" s="291">
        <v>925.69799999999998</v>
      </c>
      <c r="X27" s="291">
        <v>1106.7090000000001</v>
      </c>
      <c r="Y27" s="291">
        <v>1112.636</v>
      </c>
      <c r="Z27" s="291">
        <v>1015.9829999999999</v>
      </c>
      <c r="AA27" s="291">
        <v>893.13699999999994</v>
      </c>
      <c r="AB27" s="337">
        <f t="shared" si="1"/>
        <v>18703.375</v>
      </c>
    </row>
    <row r="28" spans="1:28" ht="18" customHeight="1">
      <c r="B28" s="335" t="s">
        <v>159</v>
      </c>
      <c r="C28" s="338">
        <v>45809</v>
      </c>
      <c r="D28" s="291">
        <v>833.80899999999997</v>
      </c>
      <c r="E28" s="291">
        <v>738.33799999999997</v>
      </c>
      <c r="F28" s="291">
        <v>689.45899999999995</v>
      </c>
      <c r="G28" s="291">
        <v>668.11699999999996</v>
      </c>
      <c r="H28" s="291">
        <v>674.84900000000005</v>
      </c>
      <c r="I28" s="291">
        <v>661.30100000000004</v>
      </c>
      <c r="J28" s="291">
        <v>697.92499999999995</v>
      </c>
      <c r="K28" s="291">
        <v>772.69100000000003</v>
      </c>
      <c r="L28" s="291">
        <v>829.69899999999996</v>
      </c>
      <c r="M28" s="291">
        <v>848.33199999999999</v>
      </c>
      <c r="N28" s="291">
        <v>825.51900000000001</v>
      </c>
      <c r="O28" s="291">
        <v>793.90700000000004</v>
      </c>
      <c r="P28" s="291">
        <v>760.56899999999996</v>
      </c>
      <c r="Q28" s="291">
        <v>736.93799999999999</v>
      </c>
      <c r="R28" s="291">
        <v>723.90099999999995</v>
      </c>
      <c r="S28" s="291">
        <v>747.274</v>
      </c>
      <c r="T28" s="291">
        <v>795.57100000000003</v>
      </c>
      <c r="U28" s="291">
        <v>874.91899999999998</v>
      </c>
      <c r="V28" s="291">
        <v>960.03499999999997</v>
      </c>
      <c r="W28" s="291">
        <v>1032.4259999999999</v>
      </c>
      <c r="X28" s="291">
        <v>1147.145</v>
      </c>
      <c r="Y28" s="291">
        <v>1205.1590000000001</v>
      </c>
      <c r="Z28" s="291">
        <v>1082.769</v>
      </c>
      <c r="AA28" s="291">
        <v>915.04300000000001</v>
      </c>
      <c r="AB28" s="337">
        <f t="shared" si="1"/>
        <v>20015.695</v>
      </c>
    </row>
    <row r="29" spans="1:28" ht="18" customHeight="1">
      <c r="B29" s="335" t="s">
        <v>160</v>
      </c>
      <c r="C29" s="338">
        <v>45868</v>
      </c>
      <c r="D29" s="291">
        <v>843.24599999999998</v>
      </c>
      <c r="E29" s="291">
        <v>765.97699999999998</v>
      </c>
      <c r="F29" s="291">
        <v>730.77700000000004</v>
      </c>
      <c r="G29" s="291">
        <v>708.49699999999996</v>
      </c>
      <c r="H29" s="291">
        <v>718.04100000000005</v>
      </c>
      <c r="I29" s="291">
        <v>753.87300000000005</v>
      </c>
      <c r="J29" s="291">
        <v>853.91099999999994</v>
      </c>
      <c r="K29" s="291">
        <v>995.65800000000002</v>
      </c>
      <c r="L29" s="291">
        <v>1010.644</v>
      </c>
      <c r="M29" s="291">
        <v>985.25</v>
      </c>
      <c r="N29" s="291">
        <v>925.01199999999994</v>
      </c>
      <c r="O29" s="291">
        <v>914.50400000000002</v>
      </c>
      <c r="P29" s="291">
        <v>926.13</v>
      </c>
      <c r="Q29" s="291">
        <v>938.101</v>
      </c>
      <c r="R29" s="291">
        <v>1001.206</v>
      </c>
      <c r="S29" s="291">
        <v>1015.353</v>
      </c>
      <c r="T29" s="291">
        <v>1017.794</v>
      </c>
      <c r="U29" s="291">
        <v>1043.2460000000001</v>
      </c>
      <c r="V29" s="291">
        <v>1090.248</v>
      </c>
      <c r="W29" s="291">
        <v>1132.837</v>
      </c>
      <c r="X29" s="291">
        <v>1201.4000000000001</v>
      </c>
      <c r="Y29" s="291">
        <v>1202.69</v>
      </c>
      <c r="Z29" s="291">
        <v>1098.5999999999999</v>
      </c>
      <c r="AA29" s="291">
        <v>999.05499999999995</v>
      </c>
      <c r="AB29" s="337">
        <f t="shared" si="1"/>
        <v>22872.05</v>
      </c>
    </row>
    <row r="30" spans="1:28" ht="18" customHeight="1">
      <c r="B30" s="335" t="s">
        <v>161</v>
      </c>
      <c r="C30" s="338">
        <v>45873</v>
      </c>
      <c r="D30" s="291">
        <v>812.13800000000003</v>
      </c>
      <c r="E30" s="291">
        <v>744.11</v>
      </c>
      <c r="F30" s="291">
        <v>707.58799999999997</v>
      </c>
      <c r="G30" s="291">
        <v>690.04399999999998</v>
      </c>
      <c r="H30" s="291">
        <v>701.46100000000001</v>
      </c>
      <c r="I30" s="291">
        <v>731.54100000000005</v>
      </c>
      <c r="J30" s="291">
        <v>841.16600000000005</v>
      </c>
      <c r="K30" s="291">
        <v>1020.713</v>
      </c>
      <c r="L30" s="291">
        <v>1114.114</v>
      </c>
      <c r="M30" s="291">
        <v>1114.854</v>
      </c>
      <c r="N30" s="291">
        <v>1071.1110000000001</v>
      </c>
      <c r="O30" s="291">
        <v>1059.652</v>
      </c>
      <c r="P30" s="291">
        <v>1049.1479999999999</v>
      </c>
      <c r="Q30" s="291">
        <v>1061.57</v>
      </c>
      <c r="R30" s="291">
        <v>1084.7239999999999</v>
      </c>
      <c r="S30" s="291">
        <v>1030.117</v>
      </c>
      <c r="T30" s="291">
        <v>1012.487</v>
      </c>
      <c r="U30" s="291">
        <v>1043.721</v>
      </c>
      <c r="V30" s="291">
        <v>1102.0070000000001</v>
      </c>
      <c r="W30" s="291">
        <v>1152.3309999999999</v>
      </c>
      <c r="X30" s="291">
        <v>1225.67</v>
      </c>
      <c r="Y30" s="291">
        <v>1195.415</v>
      </c>
      <c r="Z30" s="291">
        <v>1086.2159999999999</v>
      </c>
      <c r="AA30" s="291">
        <v>982.95600000000002</v>
      </c>
      <c r="AB30" s="337">
        <f t="shared" si="1"/>
        <v>23634.853999999999</v>
      </c>
    </row>
    <row r="31" spans="1:28" ht="18" customHeight="1">
      <c r="B31" s="335" t="s">
        <v>162</v>
      </c>
      <c r="C31" s="338">
        <v>45901</v>
      </c>
      <c r="D31" s="291">
        <v>808.56799999999998</v>
      </c>
      <c r="E31" s="291">
        <v>734.25699999999995</v>
      </c>
      <c r="F31" s="291">
        <v>700.92499999999995</v>
      </c>
      <c r="G31" s="291">
        <v>689.553</v>
      </c>
      <c r="H31" s="291">
        <v>708.01</v>
      </c>
      <c r="I31" s="291">
        <v>772.31399999999996</v>
      </c>
      <c r="J31" s="291">
        <v>918.976</v>
      </c>
      <c r="K31" s="291">
        <v>1088.5360000000001</v>
      </c>
      <c r="L31" s="291">
        <v>1072.01</v>
      </c>
      <c r="M31" s="291">
        <v>993.86199999999997</v>
      </c>
      <c r="N31" s="291">
        <v>898.94</v>
      </c>
      <c r="O31" s="291">
        <v>890.28499999999997</v>
      </c>
      <c r="P31" s="291">
        <v>892.61599999999999</v>
      </c>
      <c r="Q31" s="291">
        <v>900.16300000000001</v>
      </c>
      <c r="R31" s="291">
        <v>950.35299999999995</v>
      </c>
      <c r="S31" s="291">
        <v>977.31799999999998</v>
      </c>
      <c r="T31" s="291">
        <v>1035.1179999999999</v>
      </c>
      <c r="U31" s="291">
        <v>1103.0039999999999</v>
      </c>
      <c r="V31" s="291">
        <v>1182.3</v>
      </c>
      <c r="W31" s="291">
        <v>1265.1990000000001</v>
      </c>
      <c r="X31" s="291">
        <v>1322.0709999999999</v>
      </c>
      <c r="Y31" s="291">
        <v>1228.1969999999999</v>
      </c>
      <c r="Z31" s="291">
        <v>1096.3789999999999</v>
      </c>
      <c r="AA31" s="291">
        <v>965.45399999999995</v>
      </c>
      <c r="AB31" s="337">
        <f t="shared" si="1"/>
        <v>23194.408000000003</v>
      </c>
    </row>
    <row r="32" spans="1:28" ht="18" customHeight="1">
      <c r="B32" s="335" t="s">
        <v>163</v>
      </c>
      <c r="C32" s="338">
        <v>45942</v>
      </c>
      <c r="D32" s="291">
        <v>916.41899999999998</v>
      </c>
      <c r="E32" s="291">
        <v>828.98599999999999</v>
      </c>
      <c r="F32" s="291">
        <v>773.45399999999995</v>
      </c>
      <c r="G32" s="291">
        <v>746.35199999999998</v>
      </c>
      <c r="H32" s="291">
        <v>749.35699999999997</v>
      </c>
      <c r="I32" s="291">
        <v>790.62900000000002</v>
      </c>
      <c r="J32" s="291">
        <v>863.09699999999998</v>
      </c>
      <c r="K32" s="291">
        <v>961.55</v>
      </c>
      <c r="L32" s="291">
        <v>1050.9449999999999</v>
      </c>
      <c r="M32" s="291">
        <v>1063.9960000000001</v>
      </c>
      <c r="N32" s="291">
        <v>1035.6099999999999</v>
      </c>
      <c r="O32" s="291">
        <v>975.34199999999998</v>
      </c>
      <c r="P32" s="291">
        <v>948.03200000000004</v>
      </c>
      <c r="Q32" s="291">
        <v>925.23099999999999</v>
      </c>
      <c r="R32" s="291">
        <v>911.08900000000006</v>
      </c>
      <c r="S32" s="291">
        <v>947.63199999999995</v>
      </c>
      <c r="T32" s="291">
        <v>1029.895</v>
      </c>
      <c r="U32" s="291">
        <v>1156.3779999999999</v>
      </c>
      <c r="V32" s="291">
        <v>1342.221</v>
      </c>
      <c r="W32" s="291">
        <v>1415.4570000000001</v>
      </c>
      <c r="X32" s="291">
        <v>1389.0260000000001</v>
      </c>
      <c r="Y32" s="291">
        <v>1309.152</v>
      </c>
      <c r="Z32" s="291">
        <v>1172.336</v>
      </c>
      <c r="AA32" s="291">
        <v>1015.399</v>
      </c>
      <c r="AB32" s="337">
        <f t="shared" si="1"/>
        <v>24317.584999999999</v>
      </c>
    </row>
    <row r="33" spans="1:28" ht="18" customHeight="1">
      <c r="B33" s="335" t="s">
        <v>164</v>
      </c>
      <c r="C33" s="338">
        <v>45964</v>
      </c>
      <c r="D33" s="291">
        <v>878.50099999999998</v>
      </c>
      <c r="E33" s="291">
        <v>817.03700000000003</v>
      </c>
      <c r="F33" s="291">
        <v>788.61199999999997</v>
      </c>
      <c r="G33" s="291">
        <v>785.12900000000002</v>
      </c>
      <c r="H33" s="291">
        <v>814.28399999999999</v>
      </c>
      <c r="I33" s="291">
        <v>925.226</v>
      </c>
      <c r="J33" s="291">
        <v>1145.1600000000001</v>
      </c>
      <c r="K33" s="291">
        <v>1356.5630000000001</v>
      </c>
      <c r="L33" s="291">
        <v>1444.6489999999999</v>
      </c>
      <c r="M33" s="291">
        <v>1469.252</v>
      </c>
      <c r="N33" s="291">
        <v>1441.819</v>
      </c>
      <c r="O33" s="291">
        <v>1460.1420000000001</v>
      </c>
      <c r="P33" s="291">
        <v>1484.855</v>
      </c>
      <c r="Q33" s="291">
        <v>1532.346</v>
      </c>
      <c r="R33" s="291">
        <v>1529.885</v>
      </c>
      <c r="S33" s="291">
        <v>1525.482</v>
      </c>
      <c r="T33" s="291">
        <v>1561.6320000000001</v>
      </c>
      <c r="U33" s="291">
        <v>1623.7750000000001</v>
      </c>
      <c r="V33" s="291">
        <v>1570.625</v>
      </c>
      <c r="W33" s="291">
        <v>1520.8710000000001</v>
      </c>
      <c r="X33" s="291">
        <v>1476.154</v>
      </c>
      <c r="Y33" s="291">
        <v>1395.172</v>
      </c>
      <c r="Z33" s="291">
        <v>1269.703</v>
      </c>
      <c r="AA33" s="291">
        <v>1105.2570000000001</v>
      </c>
      <c r="AB33" s="337">
        <f t="shared" si="1"/>
        <v>30922.131000000001</v>
      </c>
    </row>
    <row r="34" spans="1:28" ht="18" customHeight="1" thickBot="1">
      <c r="B34" s="339" t="s">
        <v>165</v>
      </c>
      <c r="C34" s="340">
        <v>45999</v>
      </c>
      <c r="D34" s="341">
        <v>1005.638</v>
      </c>
      <c r="E34" s="341">
        <v>919.59</v>
      </c>
      <c r="F34" s="341">
        <v>875.65099999999995</v>
      </c>
      <c r="G34" s="341">
        <v>860.93700000000001</v>
      </c>
      <c r="H34" s="341">
        <v>892.29</v>
      </c>
      <c r="I34" s="341">
        <v>1023.229</v>
      </c>
      <c r="J34" s="341">
        <v>1295.231</v>
      </c>
      <c r="K34" s="341">
        <v>1550.748</v>
      </c>
      <c r="L34" s="341">
        <v>1622.5360000000001</v>
      </c>
      <c r="M34" s="341">
        <v>1561.875</v>
      </c>
      <c r="N34" s="341">
        <v>1481.596</v>
      </c>
      <c r="O34" s="341">
        <v>1461.546</v>
      </c>
      <c r="P34" s="341">
        <v>1454.559</v>
      </c>
      <c r="Q34" s="341">
        <v>1501.925</v>
      </c>
      <c r="R34" s="341">
        <v>1553.45</v>
      </c>
      <c r="S34" s="341">
        <v>1611.7380000000001</v>
      </c>
      <c r="T34" s="341">
        <v>1717.309</v>
      </c>
      <c r="U34" s="341">
        <v>1745.902</v>
      </c>
      <c r="V34" s="341">
        <v>1691.1690000000001</v>
      </c>
      <c r="W34" s="341">
        <v>1663.0309999999999</v>
      </c>
      <c r="X34" s="341">
        <v>1619.963</v>
      </c>
      <c r="Y34" s="341">
        <v>1535.452</v>
      </c>
      <c r="Z34" s="341">
        <v>1419.4949999999999</v>
      </c>
      <c r="AA34" s="341">
        <v>1240.7449999999999</v>
      </c>
      <c r="AB34" s="342">
        <f t="shared" si="1"/>
        <v>33305.605000000003</v>
      </c>
    </row>
    <row r="35" spans="1:28" ht="9.9499999999999993" customHeight="1"/>
    <row r="36" spans="1:28" ht="9.9499999999999993" customHeight="1">
      <c r="U36" s="327" t="s">
        <v>1</v>
      </c>
    </row>
    <row r="37" spans="1:28" ht="9.9499999999999993" customHeight="1"/>
    <row r="38" spans="1:28" ht="18" customHeight="1">
      <c r="A38" s="328"/>
      <c r="B38" s="329" t="s">
        <v>185</v>
      </c>
      <c r="O38" s="327" t="s">
        <v>1</v>
      </c>
    </row>
    <row r="39" spans="1:28" ht="18" customHeight="1" thickBot="1">
      <c r="A39" s="328"/>
      <c r="B39" s="277"/>
      <c r="AB39" s="330" t="s">
        <v>153</v>
      </c>
    </row>
    <row r="40" spans="1:28" ht="18" customHeight="1">
      <c r="B40" s="331"/>
      <c r="C40" s="332"/>
      <c r="D40" s="333">
        <v>1</v>
      </c>
      <c r="E40" s="333">
        <f t="shared" ref="E40:AA40" si="2">1+D40</f>
        <v>2</v>
      </c>
      <c r="F40" s="333">
        <f t="shared" si="2"/>
        <v>3</v>
      </c>
      <c r="G40" s="333">
        <f t="shared" si="2"/>
        <v>4</v>
      </c>
      <c r="H40" s="333">
        <f t="shared" si="2"/>
        <v>5</v>
      </c>
      <c r="I40" s="333">
        <f t="shared" si="2"/>
        <v>6</v>
      </c>
      <c r="J40" s="333">
        <f t="shared" si="2"/>
        <v>7</v>
      </c>
      <c r="K40" s="333">
        <f t="shared" si="2"/>
        <v>8</v>
      </c>
      <c r="L40" s="333">
        <f t="shared" si="2"/>
        <v>9</v>
      </c>
      <c r="M40" s="333">
        <f t="shared" si="2"/>
        <v>10</v>
      </c>
      <c r="N40" s="333">
        <f t="shared" si="2"/>
        <v>11</v>
      </c>
      <c r="O40" s="333">
        <f t="shared" si="2"/>
        <v>12</v>
      </c>
      <c r="P40" s="333">
        <f t="shared" si="2"/>
        <v>13</v>
      </c>
      <c r="Q40" s="333">
        <f t="shared" si="2"/>
        <v>14</v>
      </c>
      <c r="R40" s="333">
        <f t="shared" si="2"/>
        <v>15</v>
      </c>
      <c r="S40" s="333">
        <f t="shared" si="2"/>
        <v>16</v>
      </c>
      <c r="T40" s="333">
        <f t="shared" si="2"/>
        <v>17</v>
      </c>
      <c r="U40" s="333">
        <f t="shared" si="2"/>
        <v>18</v>
      </c>
      <c r="V40" s="333">
        <f t="shared" si="2"/>
        <v>19</v>
      </c>
      <c r="W40" s="333">
        <f t="shared" si="2"/>
        <v>20</v>
      </c>
      <c r="X40" s="333">
        <f t="shared" si="2"/>
        <v>21</v>
      </c>
      <c r="Y40" s="333">
        <f t="shared" si="2"/>
        <v>22</v>
      </c>
      <c r="Z40" s="333">
        <f t="shared" si="2"/>
        <v>23</v>
      </c>
      <c r="AA40" s="333">
        <f t="shared" si="2"/>
        <v>24</v>
      </c>
      <c r="AB40" s="334" t="s">
        <v>183</v>
      </c>
    </row>
    <row r="41" spans="1:28" ht="18" customHeight="1">
      <c r="B41" s="335" t="s">
        <v>154</v>
      </c>
      <c r="C41" s="336">
        <v>45672</v>
      </c>
      <c r="D41" s="287">
        <v>1245.2090000000001</v>
      </c>
      <c r="E41" s="291">
        <v>1149.3209999999999</v>
      </c>
      <c r="F41" s="291">
        <v>1098.5820000000001</v>
      </c>
      <c r="G41" s="291">
        <v>1082.337</v>
      </c>
      <c r="H41" s="291">
        <v>1112.421</v>
      </c>
      <c r="I41" s="291">
        <v>1226.3820000000001</v>
      </c>
      <c r="J41" s="291">
        <v>1473.6379999999999</v>
      </c>
      <c r="K41" s="291">
        <v>1727.66</v>
      </c>
      <c r="L41" s="291">
        <v>1850.1220000000001</v>
      </c>
      <c r="M41" s="291">
        <v>1887.3320000000001</v>
      </c>
      <c r="N41" s="291">
        <v>1856.05</v>
      </c>
      <c r="O41" s="291">
        <v>1840.0440000000001</v>
      </c>
      <c r="P41" s="291">
        <v>1817.442</v>
      </c>
      <c r="Q41" s="291">
        <v>1862.701</v>
      </c>
      <c r="R41" s="291">
        <v>1868.0239999999999</v>
      </c>
      <c r="S41" s="291">
        <v>1861.174</v>
      </c>
      <c r="T41" s="291">
        <v>1897.539</v>
      </c>
      <c r="U41" s="291">
        <v>1952.4459999999999</v>
      </c>
      <c r="V41" s="291">
        <v>1910.76</v>
      </c>
      <c r="W41" s="291">
        <v>1862.85</v>
      </c>
      <c r="X41" s="291">
        <v>1816.4880000000001</v>
      </c>
      <c r="Y41" s="291">
        <v>1744.904</v>
      </c>
      <c r="Z41" s="291">
        <v>1643.9929999999999</v>
      </c>
      <c r="AA41" s="291">
        <v>1466.829</v>
      </c>
      <c r="AB41" s="337">
        <f>IF($C41="","",SUM(D41:AA41))</f>
        <v>39254.248</v>
      </c>
    </row>
    <row r="42" spans="1:28" ht="18" customHeight="1">
      <c r="B42" s="335" t="s">
        <v>155</v>
      </c>
      <c r="C42" s="338">
        <v>45707</v>
      </c>
      <c r="D42" s="291">
        <v>1292.7739999999999</v>
      </c>
      <c r="E42" s="291">
        <v>1194.0820000000001</v>
      </c>
      <c r="F42" s="291">
        <v>1143.008</v>
      </c>
      <c r="G42" s="291">
        <v>1128.4069999999999</v>
      </c>
      <c r="H42" s="291">
        <v>1155.9659999999999</v>
      </c>
      <c r="I42" s="291">
        <v>1287.6130000000001</v>
      </c>
      <c r="J42" s="291">
        <v>1559.1579999999999</v>
      </c>
      <c r="K42" s="291">
        <v>1794.9860000000001</v>
      </c>
      <c r="L42" s="291">
        <v>1825.259</v>
      </c>
      <c r="M42" s="291">
        <v>1762.452</v>
      </c>
      <c r="N42" s="291">
        <v>1671.854</v>
      </c>
      <c r="O42" s="291">
        <v>1611.5350000000001</v>
      </c>
      <c r="P42" s="291">
        <v>1573.646</v>
      </c>
      <c r="Q42" s="291">
        <v>1605.982</v>
      </c>
      <c r="R42" s="291">
        <v>1624.0119999999999</v>
      </c>
      <c r="S42" s="291">
        <v>1666.8119999999999</v>
      </c>
      <c r="T42" s="291">
        <v>1752.8320000000001</v>
      </c>
      <c r="U42" s="291">
        <v>1906.99</v>
      </c>
      <c r="V42" s="291">
        <v>1955</v>
      </c>
      <c r="W42" s="291">
        <v>1920.6579999999999</v>
      </c>
      <c r="X42" s="291">
        <v>1889.2639999999999</v>
      </c>
      <c r="Y42" s="291">
        <v>1793.749</v>
      </c>
      <c r="Z42" s="291">
        <v>1675.0060000000001</v>
      </c>
      <c r="AA42" s="291">
        <v>1505.625</v>
      </c>
      <c r="AB42" s="337">
        <f t="shared" ref="AB42:AB52" si="3">IF($C42="","",SUM(D42:AA42))</f>
        <v>38296.670000000006</v>
      </c>
    </row>
    <row r="43" spans="1:28" ht="18" customHeight="1">
      <c r="B43" s="335" t="s">
        <v>156</v>
      </c>
      <c r="C43" s="338">
        <v>45735</v>
      </c>
      <c r="D43" s="291">
        <v>1122.066</v>
      </c>
      <c r="E43" s="291">
        <v>1028.623</v>
      </c>
      <c r="F43" s="291">
        <v>989.52200000000005</v>
      </c>
      <c r="G43" s="291">
        <v>1036.771</v>
      </c>
      <c r="H43" s="291">
        <v>1091.2149999999999</v>
      </c>
      <c r="I43" s="291">
        <v>1133.846</v>
      </c>
      <c r="J43" s="291">
        <v>1309.825</v>
      </c>
      <c r="K43" s="291">
        <v>1438.711</v>
      </c>
      <c r="L43" s="291">
        <v>1404.124</v>
      </c>
      <c r="M43" s="291">
        <v>1332.75</v>
      </c>
      <c r="N43" s="291">
        <v>1244.424</v>
      </c>
      <c r="O43" s="291">
        <v>1215.374</v>
      </c>
      <c r="P43" s="291">
        <v>1183.712</v>
      </c>
      <c r="Q43" s="291">
        <v>1214.9780000000001</v>
      </c>
      <c r="R43" s="291">
        <v>1226.3</v>
      </c>
      <c r="S43" s="291">
        <v>1281.8489999999999</v>
      </c>
      <c r="T43" s="291">
        <v>1410.6959999999999</v>
      </c>
      <c r="U43" s="291">
        <v>1631.2449999999999</v>
      </c>
      <c r="V43" s="291">
        <v>1654.153</v>
      </c>
      <c r="W43" s="291">
        <v>1681.886</v>
      </c>
      <c r="X43" s="291">
        <v>1646.6759999999999</v>
      </c>
      <c r="Y43" s="291">
        <v>1573.886</v>
      </c>
      <c r="Z43" s="291">
        <v>1451.7650000000001</v>
      </c>
      <c r="AA43" s="291">
        <v>1277.1020000000001</v>
      </c>
      <c r="AB43" s="337">
        <f t="shared" si="3"/>
        <v>31581.498999999989</v>
      </c>
    </row>
    <row r="44" spans="1:28" ht="18" customHeight="1">
      <c r="B44" s="335" t="s">
        <v>157</v>
      </c>
      <c r="C44" s="338">
        <v>45763</v>
      </c>
      <c r="D44" s="291">
        <v>905.84900000000005</v>
      </c>
      <c r="E44" s="291">
        <v>806.00199999999995</v>
      </c>
      <c r="F44" s="291">
        <v>759.21100000000001</v>
      </c>
      <c r="G44" s="291">
        <v>739.52</v>
      </c>
      <c r="H44" s="291">
        <v>761.83500000000004</v>
      </c>
      <c r="I44" s="291">
        <v>864.476</v>
      </c>
      <c r="J44" s="291">
        <v>1038.7339999999999</v>
      </c>
      <c r="K44" s="291">
        <v>1227.0219999999999</v>
      </c>
      <c r="L44" s="291">
        <v>1195.6969999999999</v>
      </c>
      <c r="M44" s="291">
        <v>1111.1600000000001</v>
      </c>
      <c r="N44" s="291">
        <v>1042.423</v>
      </c>
      <c r="O44" s="291">
        <v>1002.7430000000001</v>
      </c>
      <c r="P44" s="291">
        <v>978.88699999999994</v>
      </c>
      <c r="Q44" s="291">
        <v>1001.327</v>
      </c>
      <c r="R44" s="291">
        <v>1079.72</v>
      </c>
      <c r="S44" s="291">
        <v>1144.4349999999999</v>
      </c>
      <c r="T44" s="291">
        <v>1183.82</v>
      </c>
      <c r="U44" s="291">
        <v>1205.635</v>
      </c>
      <c r="V44" s="291">
        <v>1243.55</v>
      </c>
      <c r="W44" s="291">
        <v>1338.4590000000001</v>
      </c>
      <c r="X44" s="291">
        <v>1409.913</v>
      </c>
      <c r="Y44" s="291">
        <v>1321.6320000000001</v>
      </c>
      <c r="Z44" s="291">
        <v>1162.9670000000001</v>
      </c>
      <c r="AA44" s="291">
        <v>1017.641</v>
      </c>
      <c r="AB44" s="337">
        <f t="shared" si="3"/>
        <v>25542.657999999999</v>
      </c>
    </row>
    <row r="45" spans="1:28" ht="18" customHeight="1">
      <c r="B45" s="335" t="s">
        <v>158</v>
      </c>
      <c r="C45" s="338">
        <v>45798</v>
      </c>
      <c r="D45" s="291">
        <v>872.07600000000002</v>
      </c>
      <c r="E45" s="291">
        <v>775.68</v>
      </c>
      <c r="F45" s="291">
        <v>735.03099999999995</v>
      </c>
      <c r="G45" s="291">
        <v>722.35299999999995</v>
      </c>
      <c r="H45" s="291">
        <v>745.154</v>
      </c>
      <c r="I45" s="291">
        <v>795.69299999999998</v>
      </c>
      <c r="J45" s="291">
        <v>960.16399999999999</v>
      </c>
      <c r="K45" s="291">
        <v>1176.8699999999999</v>
      </c>
      <c r="L45" s="291">
        <v>1225.3330000000001</v>
      </c>
      <c r="M45" s="291">
        <v>1211.067</v>
      </c>
      <c r="N45" s="291">
        <v>1210.44</v>
      </c>
      <c r="O45" s="291">
        <v>1224.117</v>
      </c>
      <c r="P45" s="291">
        <v>1196.2470000000001</v>
      </c>
      <c r="Q45" s="291">
        <v>1171.8530000000001</v>
      </c>
      <c r="R45" s="291">
        <v>1225.7470000000001</v>
      </c>
      <c r="S45" s="291">
        <v>1253.0309999999999</v>
      </c>
      <c r="T45" s="291">
        <v>1257.5889999999999</v>
      </c>
      <c r="U45" s="291">
        <v>1225.6859999999999</v>
      </c>
      <c r="V45" s="291">
        <v>1216.405</v>
      </c>
      <c r="W45" s="291">
        <v>1234.846</v>
      </c>
      <c r="X45" s="291">
        <v>1312.9749999999999</v>
      </c>
      <c r="Y45" s="291">
        <v>1295.155</v>
      </c>
      <c r="Z45" s="291">
        <v>1164.7809999999999</v>
      </c>
      <c r="AA45" s="291">
        <v>1023.838</v>
      </c>
      <c r="AB45" s="337">
        <f t="shared" si="3"/>
        <v>26232.130999999994</v>
      </c>
    </row>
    <row r="46" spans="1:28" ht="18" customHeight="1">
      <c r="B46" s="335" t="s">
        <v>159</v>
      </c>
      <c r="C46" s="338">
        <v>45826</v>
      </c>
      <c r="D46" s="291">
        <v>886.42499999999995</v>
      </c>
      <c r="E46" s="291">
        <v>802.91700000000003</v>
      </c>
      <c r="F46" s="291">
        <v>756.88599999999997</v>
      </c>
      <c r="G46" s="291">
        <v>743.01800000000003</v>
      </c>
      <c r="H46" s="291">
        <v>763.7</v>
      </c>
      <c r="I46" s="291">
        <v>783.99599999999998</v>
      </c>
      <c r="J46" s="291">
        <v>916.92</v>
      </c>
      <c r="K46" s="291">
        <v>1095.672</v>
      </c>
      <c r="L46" s="291">
        <v>1129.2619999999999</v>
      </c>
      <c r="M46" s="291">
        <v>1090.77</v>
      </c>
      <c r="N46" s="291">
        <v>1035.431</v>
      </c>
      <c r="O46" s="291">
        <v>1021.15</v>
      </c>
      <c r="P46" s="291">
        <v>1025.5250000000001</v>
      </c>
      <c r="Q46" s="291">
        <v>1065.7840000000001</v>
      </c>
      <c r="R46" s="291">
        <v>1184.761</v>
      </c>
      <c r="S46" s="291">
        <v>1213.7650000000001</v>
      </c>
      <c r="T46" s="291">
        <v>1194.546</v>
      </c>
      <c r="U46" s="291">
        <v>1179.9960000000001</v>
      </c>
      <c r="V46" s="291">
        <v>1196.1289999999999</v>
      </c>
      <c r="W46" s="291">
        <v>1208.644</v>
      </c>
      <c r="X46" s="291">
        <v>1260.5219999999999</v>
      </c>
      <c r="Y46" s="291">
        <v>1308.5039999999999</v>
      </c>
      <c r="Z46" s="291">
        <v>1194.954</v>
      </c>
      <c r="AA46" s="291">
        <v>1055.681</v>
      </c>
      <c r="AB46" s="337">
        <f t="shared" si="3"/>
        <v>25114.958000000002</v>
      </c>
    </row>
    <row r="47" spans="1:28" ht="18" customHeight="1">
      <c r="B47" s="335" t="s">
        <v>160</v>
      </c>
      <c r="C47" s="338">
        <v>45854</v>
      </c>
      <c r="D47" s="291">
        <v>967.68700000000001</v>
      </c>
      <c r="E47" s="291">
        <v>874.28700000000003</v>
      </c>
      <c r="F47" s="291">
        <v>829.96400000000006</v>
      </c>
      <c r="G47" s="291">
        <v>810.053</v>
      </c>
      <c r="H47" s="291">
        <v>820.46500000000003</v>
      </c>
      <c r="I47" s="291">
        <v>837.16200000000003</v>
      </c>
      <c r="J47" s="291">
        <v>954.27599999999995</v>
      </c>
      <c r="K47" s="291">
        <v>1132.6130000000001</v>
      </c>
      <c r="L47" s="291">
        <v>1184.0809999999999</v>
      </c>
      <c r="M47" s="291">
        <v>1172.778</v>
      </c>
      <c r="N47" s="291">
        <v>1121.9169999999999</v>
      </c>
      <c r="O47" s="291">
        <v>1114.1469999999999</v>
      </c>
      <c r="P47" s="291">
        <v>1121.008</v>
      </c>
      <c r="Q47" s="291">
        <v>1122.1420000000001</v>
      </c>
      <c r="R47" s="291">
        <v>1173.569</v>
      </c>
      <c r="S47" s="291">
        <v>1180.021</v>
      </c>
      <c r="T47" s="291">
        <v>1191.7149999999999</v>
      </c>
      <c r="U47" s="291">
        <v>1206.433</v>
      </c>
      <c r="V47" s="291">
        <v>1227.347</v>
      </c>
      <c r="W47" s="291">
        <v>1246.32</v>
      </c>
      <c r="X47" s="291">
        <v>1279.9780000000001</v>
      </c>
      <c r="Y47" s="291">
        <v>1312.6969999999999</v>
      </c>
      <c r="Z47" s="291">
        <v>1207.5989999999999</v>
      </c>
      <c r="AA47" s="291">
        <v>1078.788</v>
      </c>
      <c r="AB47" s="337">
        <f t="shared" si="3"/>
        <v>26167.046999999999</v>
      </c>
    </row>
    <row r="48" spans="1:28" ht="18" customHeight="1">
      <c r="B48" s="335" t="s">
        <v>161</v>
      </c>
      <c r="C48" s="338">
        <v>45889</v>
      </c>
      <c r="D48" s="291">
        <v>903.95799999999997</v>
      </c>
      <c r="E48" s="291">
        <v>827.42499999999995</v>
      </c>
      <c r="F48" s="291">
        <v>785.48599999999999</v>
      </c>
      <c r="G48" s="291">
        <v>769.72400000000005</v>
      </c>
      <c r="H48" s="291">
        <v>789.05100000000004</v>
      </c>
      <c r="I48" s="291">
        <v>838.46600000000001</v>
      </c>
      <c r="J48" s="291">
        <v>938.20500000000004</v>
      </c>
      <c r="K48" s="291">
        <v>1097.1389999999999</v>
      </c>
      <c r="L48" s="291">
        <v>1086.521</v>
      </c>
      <c r="M48" s="291">
        <v>1051.26</v>
      </c>
      <c r="N48" s="291">
        <v>1003.7140000000001</v>
      </c>
      <c r="O48" s="291">
        <v>1022.3049999999999</v>
      </c>
      <c r="P48" s="291">
        <v>1047.933</v>
      </c>
      <c r="Q48" s="291">
        <v>1081.31</v>
      </c>
      <c r="R48" s="291">
        <v>1168.7159999999999</v>
      </c>
      <c r="S48" s="291">
        <v>1210.3810000000001</v>
      </c>
      <c r="T48" s="291">
        <v>1224.9570000000001</v>
      </c>
      <c r="U48" s="291">
        <v>1232.0119999999999</v>
      </c>
      <c r="V48" s="291">
        <v>1265.7840000000001</v>
      </c>
      <c r="W48" s="291">
        <v>1309.6959999999999</v>
      </c>
      <c r="X48" s="291">
        <v>1382.8879999999999</v>
      </c>
      <c r="Y48" s="291">
        <v>1311.6020000000001</v>
      </c>
      <c r="Z48" s="291">
        <v>1175.874</v>
      </c>
      <c r="AA48" s="291">
        <v>1054.42</v>
      </c>
      <c r="AB48" s="337">
        <f t="shared" si="3"/>
        <v>25578.82699999999</v>
      </c>
    </row>
    <row r="49" spans="1:28" ht="18" customHeight="1">
      <c r="B49" s="335" t="s">
        <v>162</v>
      </c>
      <c r="C49" s="338">
        <v>45917</v>
      </c>
      <c r="D49" s="291">
        <v>837.97500000000002</v>
      </c>
      <c r="E49" s="291">
        <v>779.25400000000002</v>
      </c>
      <c r="F49" s="291">
        <v>752.91399999999999</v>
      </c>
      <c r="G49" s="291">
        <v>744.10500000000002</v>
      </c>
      <c r="H49" s="291">
        <v>766.20899999999995</v>
      </c>
      <c r="I49" s="291">
        <v>839.577</v>
      </c>
      <c r="J49" s="291">
        <v>994.01599999999996</v>
      </c>
      <c r="K49" s="291">
        <v>1164.385</v>
      </c>
      <c r="L49" s="291">
        <v>1175.653</v>
      </c>
      <c r="M49" s="291">
        <v>1078.3820000000001</v>
      </c>
      <c r="N49" s="291">
        <v>937.97</v>
      </c>
      <c r="O49" s="291">
        <v>889.16700000000003</v>
      </c>
      <c r="P49" s="291">
        <v>876.27800000000002</v>
      </c>
      <c r="Q49" s="291">
        <v>889.54899999999998</v>
      </c>
      <c r="R49" s="291">
        <v>977.62800000000004</v>
      </c>
      <c r="S49" s="291">
        <v>1027.212</v>
      </c>
      <c r="T49" s="291">
        <v>1066.127</v>
      </c>
      <c r="U49" s="291">
        <v>1129.616</v>
      </c>
      <c r="V49" s="291">
        <v>1202.537</v>
      </c>
      <c r="W49" s="291">
        <v>1336.3789999999999</v>
      </c>
      <c r="X49" s="291">
        <v>1311.4829999999999</v>
      </c>
      <c r="Y49" s="291">
        <v>1218.3589999999999</v>
      </c>
      <c r="Z49" s="291">
        <v>1079.623</v>
      </c>
      <c r="AA49" s="291">
        <v>957.04700000000003</v>
      </c>
      <c r="AB49" s="337">
        <f t="shared" si="3"/>
        <v>24031.445</v>
      </c>
    </row>
    <row r="50" spans="1:28" ht="18" customHeight="1">
      <c r="B50" s="335" t="s">
        <v>163</v>
      </c>
      <c r="C50" s="338">
        <v>45945</v>
      </c>
      <c r="D50" s="291">
        <v>982.10400000000004</v>
      </c>
      <c r="E50" s="291">
        <v>893.27099999999996</v>
      </c>
      <c r="F50" s="291">
        <v>846.71100000000001</v>
      </c>
      <c r="G50" s="291">
        <v>834.83500000000004</v>
      </c>
      <c r="H50" s="291">
        <v>861.875</v>
      </c>
      <c r="I50" s="291">
        <v>967.87900000000002</v>
      </c>
      <c r="J50" s="291">
        <v>1217.2090000000001</v>
      </c>
      <c r="K50" s="291">
        <v>1459.4570000000001</v>
      </c>
      <c r="L50" s="291">
        <v>1467.4870000000001</v>
      </c>
      <c r="M50" s="291">
        <v>1388.087</v>
      </c>
      <c r="N50" s="291">
        <v>1290.577</v>
      </c>
      <c r="O50" s="291">
        <v>1247.7239999999999</v>
      </c>
      <c r="P50" s="291">
        <v>1177.203</v>
      </c>
      <c r="Q50" s="291">
        <v>1124.8869999999999</v>
      </c>
      <c r="R50" s="291">
        <v>1176.1759999999999</v>
      </c>
      <c r="S50" s="291">
        <v>1224.471</v>
      </c>
      <c r="T50" s="291">
        <v>1310.6500000000001</v>
      </c>
      <c r="U50" s="291">
        <v>1432.1880000000001</v>
      </c>
      <c r="V50" s="291">
        <v>1577.2809999999999</v>
      </c>
      <c r="W50" s="291">
        <v>1597.298</v>
      </c>
      <c r="X50" s="291">
        <v>1538.5820000000001</v>
      </c>
      <c r="Y50" s="291">
        <v>1448.607</v>
      </c>
      <c r="Z50" s="291">
        <v>1289.079</v>
      </c>
      <c r="AA50" s="291">
        <v>1133.1199999999999</v>
      </c>
      <c r="AB50" s="337">
        <f t="shared" si="3"/>
        <v>29486.758000000002</v>
      </c>
    </row>
    <row r="51" spans="1:28" ht="18" customHeight="1">
      <c r="B51" s="335" t="s">
        <v>164</v>
      </c>
      <c r="C51" s="338">
        <v>45980</v>
      </c>
      <c r="D51" s="291">
        <v>1113.425</v>
      </c>
      <c r="E51" s="291">
        <v>1009.273</v>
      </c>
      <c r="F51" s="291">
        <v>957.96900000000005</v>
      </c>
      <c r="G51" s="291">
        <v>948.21799999999996</v>
      </c>
      <c r="H51" s="291">
        <v>968.15200000000004</v>
      </c>
      <c r="I51" s="291">
        <v>1091.251</v>
      </c>
      <c r="J51" s="291">
        <v>1330.9110000000001</v>
      </c>
      <c r="K51" s="291">
        <v>1572.9059999999999</v>
      </c>
      <c r="L51" s="291">
        <v>1659.5730000000001</v>
      </c>
      <c r="M51" s="291">
        <v>1663.019</v>
      </c>
      <c r="N51" s="291">
        <v>1587.4549999999999</v>
      </c>
      <c r="O51" s="291">
        <v>1591.3109999999999</v>
      </c>
      <c r="P51" s="291">
        <v>1607.345</v>
      </c>
      <c r="Q51" s="291">
        <v>1658.8689999999999</v>
      </c>
      <c r="R51" s="291">
        <v>1707.3219999999999</v>
      </c>
      <c r="S51" s="291">
        <v>1726.75</v>
      </c>
      <c r="T51" s="291">
        <v>1779.973</v>
      </c>
      <c r="U51" s="291">
        <v>1790.0050000000001</v>
      </c>
      <c r="V51" s="291">
        <v>1724.7239999999999</v>
      </c>
      <c r="W51" s="291">
        <v>1689.4059999999999</v>
      </c>
      <c r="X51" s="291">
        <v>1638.4870000000001</v>
      </c>
      <c r="Y51" s="291">
        <v>1555.864</v>
      </c>
      <c r="Z51" s="291">
        <v>1424.1880000000001</v>
      </c>
      <c r="AA51" s="291">
        <v>1248.231</v>
      </c>
      <c r="AB51" s="337">
        <f t="shared" si="3"/>
        <v>35044.627</v>
      </c>
    </row>
    <row r="52" spans="1:28" ht="18" customHeight="1" thickBot="1">
      <c r="B52" s="339" t="s">
        <v>165</v>
      </c>
      <c r="C52" s="340">
        <v>46008</v>
      </c>
      <c r="D52" s="341">
        <v>1268.7909999999999</v>
      </c>
      <c r="E52" s="341">
        <v>1155.4749999999999</v>
      </c>
      <c r="F52" s="341">
        <v>1111.905</v>
      </c>
      <c r="G52" s="341">
        <v>1097.9639999999999</v>
      </c>
      <c r="H52" s="341">
        <v>1123.337</v>
      </c>
      <c r="I52" s="341">
        <v>1256.067</v>
      </c>
      <c r="J52" s="341">
        <v>1516.345</v>
      </c>
      <c r="K52" s="341">
        <v>1790.056</v>
      </c>
      <c r="L52" s="341">
        <v>1905.9880000000001</v>
      </c>
      <c r="M52" s="341">
        <v>1912.107</v>
      </c>
      <c r="N52" s="341">
        <v>1862.557</v>
      </c>
      <c r="O52" s="341">
        <v>1821.078</v>
      </c>
      <c r="P52" s="341">
        <v>1790.213</v>
      </c>
      <c r="Q52" s="341">
        <v>1854.11</v>
      </c>
      <c r="R52" s="341">
        <v>1882.3019999999999</v>
      </c>
      <c r="S52" s="341">
        <v>1874.951</v>
      </c>
      <c r="T52" s="341">
        <v>1939.434</v>
      </c>
      <c r="U52" s="341">
        <v>1942.94</v>
      </c>
      <c r="V52" s="341">
        <v>1887.7380000000001</v>
      </c>
      <c r="W52" s="341">
        <v>1851.366</v>
      </c>
      <c r="X52" s="341">
        <v>1810.027</v>
      </c>
      <c r="Y52" s="341">
        <v>1729.1130000000001</v>
      </c>
      <c r="Z52" s="341">
        <v>1606.62</v>
      </c>
      <c r="AA52" s="341">
        <v>1422.683</v>
      </c>
      <c r="AB52" s="342">
        <f t="shared" si="3"/>
        <v>39413.167000000001</v>
      </c>
    </row>
    <row r="53" spans="1:28" ht="9.9499999999999993" customHeight="1"/>
    <row r="54" spans="1:28" ht="9.9499999999999993" customHeight="1">
      <c r="U54" s="327" t="s">
        <v>1</v>
      </c>
    </row>
    <row r="55" spans="1:28" ht="9.9499999999999993" customHeight="1"/>
    <row r="56" spans="1:28" ht="18" customHeight="1">
      <c r="A56" s="328"/>
      <c r="B56" s="329" t="s">
        <v>186</v>
      </c>
    </row>
    <row r="57" spans="1:28" ht="18" customHeight="1" thickBot="1">
      <c r="A57" s="328"/>
      <c r="B57" s="277"/>
      <c r="AB57" s="330" t="s">
        <v>153</v>
      </c>
    </row>
    <row r="58" spans="1:28" ht="18" customHeight="1">
      <c r="B58" s="331"/>
      <c r="C58" s="332"/>
      <c r="D58" s="333">
        <v>1</v>
      </c>
      <c r="E58" s="333">
        <v>2</v>
      </c>
      <c r="F58" s="333">
        <v>3</v>
      </c>
      <c r="G58" s="333">
        <v>4</v>
      </c>
      <c r="H58" s="333">
        <v>5</v>
      </c>
      <c r="I58" s="333">
        <v>6</v>
      </c>
      <c r="J58" s="333">
        <v>7</v>
      </c>
      <c r="K58" s="333">
        <v>8</v>
      </c>
      <c r="L58" s="333">
        <v>9</v>
      </c>
      <c r="M58" s="333">
        <v>10</v>
      </c>
      <c r="N58" s="333">
        <v>11</v>
      </c>
      <c r="O58" s="333">
        <v>12</v>
      </c>
      <c r="P58" s="333">
        <v>13</v>
      </c>
      <c r="Q58" s="333">
        <v>14</v>
      </c>
      <c r="R58" s="333">
        <v>15</v>
      </c>
      <c r="S58" s="333">
        <v>16</v>
      </c>
      <c r="T58" s="333">
        <v>17</v>
      </c>
      <c r="U58" s="333">
        <v>18</v>
      </c>
      <c r="V58" s="333">
        <v>19</v>
      </c>
      <c r="W58" s="333">
        <v>20</v>
      </c>
      <c r="X58" s="333">
        <v>21</v>
      </c>
      <c r="Y58" s="333">
        <v>22</v>
      </c>
      <c r="Z58" s="333">
        <v>23</v>
      </c>
      <c r="AA58" s="333">
        <v>24</v>
      </c>
      <c r="AB58" s="334" t="s">
        <v>183</v>
      </c>
    </row>
    <row r="59" spans="1:28" ht="18" customHeight="1">
      <c r="B59" s="335" t="s">
        <v>154</v>
      </c>
      <c r="C59" s="336">
        <v>45673</v>
      </c>
      <c r="D59" s="287">
        <v>1290.3019999999999</v>
      </c>
      <c r="E59" s="291">
        <v>1177.421</v>
      </c>
      <c r="F59" s="291">
        <v>1127.2670000000001</v>
      </c>
      <c r="G59" s="291">
        <v>1113.5840000000001</v>
      </c>
      <c r="H59" s="291">
        <v>1140.1420000000001</v>
      </c>
      <c r="I59" s="291">
        <v>1251.289</v>
      </c>
      <c r="J59" s="291">
        <v>1499.2719999999999</v>
      </c>
      <c r="K59" s="291">
        <v>1762.413</v>
      </c>
      <c r="L59" s="291">
        <v>1912.809</v>
      </c>
      <c r="M59" s="291">
        <v>1938.586</v>
      </c>
      <c r="N59" s="291">
        <v>1857.201</v>
      </c>
      <c r="O59" s="291">
        <v>1825.425</v>
      </c>
      <c r="P59" s="291">
        <v>1810.6569999999999</v>
      </c>
      <c r="Q59" s="291">
        <v>1866.384</v>
      </c>
      <c r="R59" s="291">
        <v>1896.845</v>
      </c>
      <c r="S59" s="291">
        <v>1918.056</v>
      </c>
      <c r="T59" s="291">
        <v>1953.021</v>
      </c>
      <c r="U59" s="291">
        <v>2000.6010000000001</v>
      </c>
      <c r="V59" s="291">
        <v>1944.125</v>
      </c>
      <c r="W59" s="291">
        <v>1902.53</v>
      </c>
      <c r="X59" s="291">
        <v>1851.712</v>
      </c>
      <c r="Y59" s="291">
        <v>1762.96</v>
      </c>
      <c r="Z59" s="291">
        <v>1651.875</v>
      </c>
      <c r="AA59" s="291">
        <v>1466.789</v>
      </c>
      <c r="AB59" s="337">
        <f>IF($C59="","",SUM(D59:AA59))</f>
        <v>39921.265999999989</v>
      </c>
    </row>
    <row r="60" spans="1:28" ht="18" customHeight="1">
      <c r="B60" s="335" t="s">
        <v>155</v>
      </c>
      <c r="C60" s="338">
        <v>45708</v>
      </c>
      <c r="D60" s="291">
        <v>1341.02</v>
      </c>
      <c r="E60" s="291">
        <v>1238.789</v>
      </c>
      <c r="F60" s="291">
        <v>1194.114</v>
      </c>
      <c r="G60" s="291">
        <v>1188.579</v>
      </c>
      <c r="H60" s="291">
        <v>1219.2739999999999</v>
      </c>
      <c r="I60" s="291">
        <v>1350.23</v>
      </c>
      <c r="J60" s="291">
        <v>1610.127</v>
      </c>
      <c r="K60" s="291">
        <v>1835.5820000000001</v>
      </c>
      <c r="L60" s="291">
        <v>1851.6679999999999</v>
      </c>
      <c r="M60" s="291">
        <v>1796.028</v>
      </c>
      <c r="N60" s="291">
        <v>1690.7149999999999</v>
      </c>
      <c r="O60" s="291">
        <v>1624.471</v>
      </c>
      <c r="P60" s="291">
        <v>1575.636</v>
      </c>
      <c r="Q60" s="291">
        <v>1604.519</v>
      </c>
      <c r="R60" s="291">
        <v>1616.7639999999999</v>
      </c>
      <c r="S60" s="291">
        <v>1658.4590000000001</v>
      </c>
      <c r="T60" s="291">
        <v>1751.5340000000001</v>
      </c>
      <c r="U60" s="291">
        <v>1915.3679999999999</v>
      </c>
      <c r="V60" s="291">
        <v>1980.759</v>
      </c>
      <c r="W60" s="291">
        <v>1950.87</v>
      </c>
      <c r="X60" s="291">
        <v>1901.039</v>
      </c>
      <c r="Y60" s="291">
        <v>1825.5119999999999</v>
      </c>
      <c r="Z60" s="291">
        <v>1698.366</v>
      </c>
      <c r="AA60" s="291">
        <v>1513.6189999999999</v>
      </c>
      <c r="AB60" s="337">
        <f t="shared" ref="AB60:AB70" si="4">IF($C60="","",SUM(D60:AA60))</f>
        <v>38933.042000000001</v>
      </c>
    </row>
    <row r="61" spans="1:28" ht="18" customHeight="1">
      <c r="B61" s="335" t="s">
        <v>156</v>
      </c>
      <c r="C61" s="338">
        <v>45719</v>
      </c>
      <c r="D61" s="291">
        <v>1077.22</v>
      </c>
      <c r="E61" s="291">
        <v>982.27300000000002</v>
      </c>
      <c r="F61" s="291">
        <v>947.71299999999997</v>
      </c>
      <c r="G61" s="291">
        <v>969.95899999999995</v>
      </c>
      <c r="H61" s="291">
        <v>1073.6310000000001</v>
      </c>
      <c r="I61" s="291">
        <v>1118.6310000000001</v>
      </c>
      <c r="J61" s="291">
        <v>1305.116</v>
      </c>
      <c r="K61" s="291">
        <v>1510.4159999999999</v>
      </c>
      <c r="L61" s="291">
        <v>1506.5540000000001</v>
      </c>
      <c r="M61" s="291">
        <v>1428.9860000000001</v>
      </c>
      <c r="N61" s="291">
        <v>1345.3119999999999</v>
      </c>
      <c r="O61" s="291">
        <v>1299.2170000000001</v>
      </c>
      <c r="P61" s="291">
        <v>1262.5440000000001</v>
      </c>
      <c r="Q61" s="291">
        <v>1294.45</v>
      </c>
      <c r="R61" s="291">
        <v>1313.4649999999999</v>
      </c>
      <c r="S61" s="291">
        <v>1362.077</v>
      </c>
      <c r="T61" s="291">
        <v>1513.9690000000001</v>
      </c>
      <c r="U61" s="291">
        <v>1701.4349999999999</v>
      </c>
      <c r="V61" s="291">
        <v>1719.9490000000001</v>
      </c>
      <c r="W61" s="291">
        <v>1705.058</v>
      </c>
      <c r="X61" s="291">
        <v>1665.008</v>
      </c>
      <c r="Y61" s="291">
        <v>1588.7950000000001</v>
      </c>
      <c r="Z61" s="291">
        <v>1462.1489999999999</v>
      </c>
      <c r="AA61" s="291">
        <v>1288.6389999999999</v>
      </c>
      <c r="AB61" s="337">
        <f t="shared" si="4"/>
        <v>32442.566000000006</v>
      </c>
    </row>
    <row r="62" spans="1:28" ht="18" customHeight="1">
      <c r="B62" s="335" t="s">
        <v>157</v>
      </c>
      <c r="C62" s="338">
        <v>45755</v>
      </c>
      <c r="D62" s="291">
        <v>1073.575</v>
      </c>
      <c r="E62" s="291">
        <v>976.71699999999998</v>
      </c>
      <c r="F62" s="291">
        <v>925.39599999999996</v>
      </c>
      <c r="G62" s="291">
        <v>909.03300000000002</v>
      </c>
      <c r="H62" s="291">
        <v>940.61199999999997</v>
      </c>
      <c r="I62" s="291">
        <v>1046.8440000000001</v>
      </c>
      <c r="J62" s="291">
        <v>1271.8910000000001</v>
      </c>
      <c r="K62" s="291">
        <v>1508.3430000000001</v>
      </c>
      <c r="L62" s="291">
        <v>1497.9449999999999</v>
      </c>
      <c r="M62" s="291">
        <v>1392.8779999999999</v>
      </c>
      <c r="N62" s="291">
        <v>1313.2439999999999</v>
      </c>
      <c r="O62" s="291">
        <v>1291.338</v>
      </c>
      <c r="P62" s="291">
        <v>1260.1590000000001</v>
      </c>
      <c r="Q62" s="291">
        <v>1249.4100000000001</v>
      </c>
      <c r="R62" s="291">
        <v>1278.6410000000001</v>
      </c>
      <c r="S62" s="291">
        <v>1315.328</v>
      </c>
      <c r="T62" s="291">
        <v>1380.7719999999999</v>
      </c>
      <c r="U62" s="291">
        <v>1448.8420000000001</v>
      </c>
      <c r="V62" s="291">
        <v>1498.3620000000001</v>
      </c>
      <c r="W62" s="291">
        <v>1600.1210000000001</v>
      </c>
      <c r="X62" s="291">
        <v>1639.972</v>
      </c>
      <c r="Y62" s="291">
        <v>1555.817</v>
      </c>
      <c r="Z62" s="291">
        <v>1396.2190000000001</v>
      </c>
      <c r="AA62" s="291">
        <v>1240.742</v>
      </c>
      <c r="AB62" s="337">
        <f t="shared" si="4"/>
        <v>31012.201000000005</v>
      </c>
    </row>
    <row r="63" spans="1:28" ht="18" customHeight="1">
      <c r="B63" s="335" t="s">
        <v>158</v>
      </c>
      <c r="C63" s="338">
        <v>45800</v>
      </c>
      <c r="D63" s="291">
        <v>872.02099999999996</v>
      </c>
      <c r="E63" s="291">
        <v>780.37400000000002</v>
      </c>
      <c r="F63" s="291">
        <v>735.90200000000004</v>
      </c>
      <c r="G63" s="291">
        <v>718.51599999999996</v>
      </c>
      <c r="H63" s="291">
        <v>746.66399999999999</v>
      </c>
      <c r="I63" s="291">
        <v>786.93399999999997</v>
      </c>
      <c r="J63" s="291">
        <v>939.923</v>
      </c>
      <c r="K63" s="291">
        <v>1163.605</v>
      </c>
      <c r="L63" s="291">
        <v>1235.3</v>
      </c>
      <c r="M63" s="291">
        <v>1252.1659999999999</v>
      </c>
      <c r="N63" s="291">
        <v>1230.46</v>
      </c>
      <c r="O63" s="291">
        <v>1279.3610000000001</v>
      </c>
      <c r="P63" s="291">
        <v>1292.4090000000001</v>
      </c>
      <c r="Q63" s="291">
        <v>1278.893</v>
      </c>
      <c r="R63" s="291">
        <v>1316.9159999999999</v>
      </c>
      <c r="S63" s="291">
        <v>1286.9190000000001</v>
      </c>
      <c r="T63" s="291">
        <v>1252.492</v>
      </c>
      <c r="U63" s="291">
        <v>1245.53</v>
      </c>
      <c r="V63" s="291">
        <v>1234.4059999999999</v>
      </c>
      <c r="W63" s="291">
        <v>1275.7380000000001</v>
      </c>
      <c r="X63" s="291">
        <v>1331.5540000000001</v>
      </c>
      <c r="Y63" s="291">
        <v>1301.444</v>
      </c>
      <c r="Z63" s="291">
        <v>1176.0319999999999</v>
      </c>
      <c r="AA63" s="291">
        <v>1051.7429999999999</v>
      </c>
      <c r="AB63" s="337">
        <f t="shared" si="4"/>
        <v>26785.301999999996</v>
      </c>
    </row>
    <row r="64" spans="1:28" ht="18" customHeight="1">
      <c r="B64" s="335" t="s">
        <v>159</v>
      </c>
      <c r="C64" s="338">
        <v>45834</v>
      </c>
      <c r="D64" s="291">
        <v>1007.4</v>
      </c>
      <c r="E64" s="291">
        <v>902.37900000000002</v>
      </c>
      <c r="F64" s="291">
        <v>851.03700000000003</v>
      </c>
      <c r="G64" s="291">
        <v>830.42399999999998</v>
      </c>
      <c r="H64" s="291">
        <v>834.072</v>
      </c>
      <c r="I64" s="291">
        <v>852.70600000000002</v>
      </c>
      <c r="J64" s="291">
        <v>978.33900000000006</v>
      </c>
      <c r="K64" s="291">
        <v>1156.95</v>
      </c>
      <c r="L64" s="291">
        <v>1192.3050000000001</v>
      </c>
      <c r="M64" s="291">
        <v>1186.75</v>
      </c>
      <c r="N64" s="291">
        <v>1173.144</v>
      </c>
      <c r="O64" s="291">
        <v>1204.2950000000001</v>
      </c>
      <c r="P64" s="291">
        <v>1224.057</v>
      </c>
      <c r="Q64" s="291">
        <v>1237</v>
      </c>
      <c r="R64" s="291">
        <v>1302.2729999999999</v>
      </c>
      <c r="S64" s="291">
        <v>1321.8530000000001</v>
      </c>
      <c r="T64" s="291">
        <v>1352.7470000000001</v>
      </c>
      <c r="U64" s="291">
        <v>1377.8389999999999</v>
      </c>
      <c r="V64" s="291">
        <v>1408.6189999999999</v>
      </c>
      <c r="W64" s="291">
        <v>1420.8520000000001</v>
      </c>
      <c r="X64" s="291">
        <v>1417.866</v>
      </c>
      <c r="Y64" s="291">
        <v>1457.8969999999999</v>
      </c>
      <c r="Z64" s="291">
        <v>1357.825</v>
      </c>
      <c r="AA64" s="291">
        <v>1201.903</v>
      </c>
      <c r="AB64" s="337">
        <f t="shared" si="4"/>
        <v>28250.531999999999</v>
      </c>
    </row>
    <row r="65" spans="1:28" ht="18" customHeight="1">
      <c r="B65" s="335" t="s">
        <v>160</v>
      </c>
      <c r="C65" s="338">
        <v>45863</v>
      </c>
      <c r="D65" s="291">
        <v>1042.989</v>
      </c>
      <c r="E65" s="291">
        <v>933.61800000000005</v>
      </c>
      <c r="F65" s="291">
        <v>868.596</v>
      </c>
      <c r="G65" s="291">
        <v>841.6</v>
      </c>
      <c r="H65" s="291">
        <v>853.86900000000003</v>
      </c>
      <c r="I65" s="291">
        <v>878.34</v>
      </c>
      <c r="J65" s="291">
        <v>989.41600000000005</v>
      </c>
      <c r="K65" s="291">
        <v>1159.748</v>
      </c>
      <c r="L65" s="291">
        <v>1194.6320000000001</v>
      </c>
      <c r="M65" s="291">
        <v>1199.7719999999999</v>
      </c>
      <c r="N65" s="291">
        <v>1197.3240000000001</v>
      </c>
      <c r="O65" s="291">
        <v>1240.143</v>
      </c>
      <c r="P65" s="291">
        <v>1268.3240000000001</v>
      </c>
      <c r="Q65" s="291">
        <v>1295.08</v>
      </c>
      <c r="R65" s="291">
        <v>1357.5229999999999</v>
      </c>
      <c r="S65" s="291">
        <v>1384.896</v>
      </c>
      <c r="T65" s="291">
        <v>1421.4179999999999</v>
      </c>
      <c r="U65" s="291">
        <v>1458.6089999999999</v>
      </c>
      <c r="V65" s="291">
        <v>1510.356</v>
      </c>
      <c r="W65" s="291">
        <v>1497.0730000000001</v>
      </c>
      <c r="X65" s="291">
        <v>1503.1120000000001</v>
      </c>
      <c r="Y65" s="291">
        <v>1487.796</v>
      </c>
      <c r="Z65" s="291">
        <v>1362.633</v>
      </c>
      <c r="AA65" s="291">
        <v>1225.077</v>
      </c>
      <c r="AB65" s="337">
        <f t="shared" si="4"/>
        <v>29171.944000000003</v>
      </c>
    </row>
    <row r="66" spans="1:28" ht="18" customHeight="1">
      <c r="B66" s="335" t="s">
        <v>161</v>
      </c>
      <c r="C66" s="338">
        <v>45883</v>
      </c>
      <c r="D66" s="291">
        <v>1029.6590000000001</v>
      </c>
      <c r="E66" s="291">
        <v>927.13099999999997</v>
      </c>
      <c r="F66" s="291">
        <v>879.56100000000004</v>
      </c>
      <c r="G66" s="291">
        <v>853.14099999999996</v>
      </c>
      <c r="H66" s="291">
        <v>863.82500000000005</v>
      </c>
      <c r="I66" s="291">
        <v>891.71400000000006</v>
      </c>
      <c r="J66" s="291">
        <v>978.39099999999996</v>
      </c>
      <c r="K66" s="291">
        <v>1138.9369999999999</v>
      </c>
      <c r="L66" s="291">
        <v>1175.4829999999999</v>
      </c>
      <c r="M66" s="291">
        <v>1167.98</v>
      </c>
      <c r="N66" s="291">
        <v>1142.3989999999999</v>
      </c>
      <c r="O66" s="291">
        <v>1172.9000000000001</v>
      </c>
      <c r="P66" s="291">
        <v>1202.3710000000001</v>
      </c>
      <c r="Q66" s="291">
        <v>1248.951</v>
      </c>
      <c r="R66" s="291">
        <v>1317.183</v>
      </c>
      <c r="S66" s="291">
        <v>1339.65</v>
      </c>
      <c r="T66" s="291">
        <v>1358.1030000000001</v>
      </c>
      <c r="U66" s="291">
        <v>1385.1949999999999</v>
      </c>
      <c r="V66" s="291">
        <v>1407.21</v>
      </c>
      <c r="W66" s="291">
        <v>1406.6469999999999</v>
      </c>
      <c r="X66" s="291">
        <v>1451.06</v>
      </c>
      <c r="Y66" s="291">
        <v>1397.6320000000001</v>
      </c>
      <c r="Z66" s="291">
        <v>1267.606</v>
      </c>
      <c r="AA66" s="291">
        <v>1139.1210000000001</v>
      </c>
      <c r="AB66" s="337">
        <f t="shared" si="4"/>
        <v>28141.850000000002</v>
      </c>
    </row>
    <row r="67" spans="1:28" ht="18" customHeight="1">
      <c r="B67" s="335" t="s">
        <v>162</v>
      </c>
      <c r="C67" s="338">
        <v>45910</v>
      </c>
      <c r="D67" s="291">
        <v>907.32500000000005</v>
      </c>
      <c r="E67" s="291">
        <v>823.83600000000001</v>
      </c>
      <c r="F67" s="291">
        <v>788.08100000000002</v>
      </c>
      <c r="G67" s="291">
        <v>778.62900000000002</v>
      </c>
      <c r="H67" s="291">
        <v>793.32299999999998</v>
      </c>
      <c r="I67" s="291">
        <v>853.48900000000003</v>
      </c>
      <c r="J67" s="291">
        <v>991.26</v>
      </c>
      <c r="K67" s="291">
        <v>1177.5060000000001</v>
      </c>
      <c r="L67" s="291">
        <v>1237.9559999999999</v>
      </c>
      <c r="M67" s="291">
        <v>1219.499</v>
      </c>
      <c r="N67" s="291">
        <v>1211.97</v>
      </c>
      <c r="O67" s="291">
        <v>1252.962</v>
      </c>
      <c r="P67" s="291">
        <v>1276.4110000000001</v>
      </c>
      <c r="Q67" s="291">
        <v>1287.4670000000001</v>
      </c>
      <c r="R67" s="291">
        <v>1336.357</v>
      </c>
      <c r="S67" s="291">
        <v>1319.8510000000001</v>
      </c>
      <c r="T67" s="291">
        <v>1305.845</v>
      </c>
      <c r="U67" s="291">
        <v>1283.7809999999999</v>
      </c>
      <c r="V67" s="291">
        <v>1284.8389999999999</v>
      </c>
      <c r="W67" s="291">
        <v>1350.722</v>
      </c>
      <c r="X67" s="291">
        <v>1330.519</v>
      </c>
      <c r="Y67" s="291">
        <v>1243.0840000000001</v>
      </c>
      <c r="Z67" s="291">
        <v>1105.797</v>
      </c>
      <c r="AA67" s="291">
        <v>982.98099999999999</v>
      </c>
      <c r="AB67" s="337">
        <f t="shared" si="4"/>
        <v>27143.489999999998</v>
      </c>
    </row>
    <row r="68" spans="1:28" ht="18" customHeight="1">
      <c r="B68" s="335" t="s">
        <v>163</v>
      </c>
      <c r="C68" s="338">
        <v>45933</v>
      </c>
      <c r="D68" s="291">
        <v>991.93399999999997</v>
      </c>
      <c r="E68" s="291">
        <v>889.60900000000004</v>
      </c>
      <c r="F68" s="291">
        <v>845.07100000000003</v>
      </c>
      <c r="G68" s="291">
        <v>827.07500000000005</v>
      </c>
      <c r="H68" s="291">
        <v>848.30100000000004</v>
      </c>
      <c r="I68" s="291">
        <v>953.78499999999997</v>
      </c>
      <c r="J68" s="291">
        <v>1184.452</v>
      </c>
      <c r="K68" s="291">
        <v>1454.7739999999999</v>
      </c>
      <c r="L68" s="291">
        <v>1545.9010000000001</v>
      </c>
      <c r="M68" s="291">
        <v>1550.3679999999999</v>
      </c>
      <c r="N68" s="291">
        <v>1506.2950000000001</v>
      </c>
      <c r="O68" s="291">
        <v>1499.0989999999999</v>
      </c>
      <c r="P68" s="291">
        <v>1473.951</v>
      </c>
      <c r="Q68" s="291">
        <v>1479.28</v>
      </c>
      <c r="R68" s="291">
        <v>1555.0070000000001</v>
      </c>
      <c r="S68" s="291">
        <v>1562.415</v>
      </c>
      <c r="T68" s="291">
        <v>1567.893</v>
      </c>
      <c r="U68" s="291">
        <v>1564.902</v>
      </c>
      <c r="V68" s="291">
        <v>1625.037</v>
      </c>
      <c r="W68" s="291">
        <v>1652.136</v>
      </c>
      <c r="X68" s="291">
        <v>1590.1690000000001</v>
      </c>
      <c r="Y68" s="291">
        <v>1497.559</v>
      </c>
      <c r="Z68" s="291">
        <v>1353.0830000000001</v>
      </c>
      <c r="AA68" s="291">
        <v>1208.248</v>
      </c>
      <c r="AB68" s="337">
        <f t="shared" si="4"/>
        <v>32226.344000000001</v>
      </c>
    </row>
    <row r="69" spans="1:28" ht="18" customHeight="1">
      <c r="B69" s="335" t="s">
        <v>164</v>
      </c>
      <c r="C69" s="338">
        <v>45985</v>
      </c>
      <c r="D69" s="291">
        <v>1116.2470000000001</v>
      </c>
      <c r="E69" s="291">
        <v>1025.742</v>
      </c>
      <c r="F69" s="291">
        <v>987.13499999999999</v>
      </c>
      <c r="G69" s="291">
        <v>983.93600000000004</v>
      </c>
      <c r="H69" s="291">
        <v>1021.436</v>
      </c>
      <c r="I69" s="291">
        <v>1141.018</v>
      </c>
      <c r="J69" s="291">
        <v>1394.568</v>
      </c>
      <c r="K69" s="291">
        <v>1644.1010000000001</v>
      </c>
      <c r="L69" s="291">
        <v>1738.1690000000001</v>
      </c>
      <c r="M69" s="291">
        <v>1760.432</v>
      </c>
      <c r="N69" s="291">
        <v>1765.7049999999999</v>
      </c>
      <c r="O69" s="291">
        <v>1752.875</v>
      </c>
      <c r="P69" s="291">
        <v>1738.86</v>
      </c>
      <c r="Q69" s="291">
        <v>1796.2449999999999</v>
      </c>
      <c r="R69" s="291">
        <v>1816.8019999999999</v>
      </c>
      <c r="S69" s="291">
        <v>1811.4059999999999</v>
      </c>
      <c r="T69" s="291">
        <v>1839.799</v>
      </c>
      <c r="U69" s="291">
        <v>1821.039</v>
      </c>
      <c r="V69" s="291">
        <v>1754.2550000000001</v>
      </c>
      <c r="W69" s="291">
        <v>1700.896</v>
      </c>
      <c r="X69" s="291">
        <v>1649.0070000000001</v>
      </c>
      <c r="Y69" s="291">
        <v>1557.56</v>
      </c>
      <c r="Z69" s="291">
        <v>1424.694</v>
      </c>
      <c r="AA69" s="291">
        <v>1252.67</v>
      </c>
      <c r="AB69" s="337">
        <f t="shared" si="4"/>
        <v>36494.597000000002</v>
      </c>
    </row>
    <row r="70" spans="1:28" ht="18" customHeight="1" thickBot="1">
      <c r="B70" s="339" t="s">
        <v>165</v>
      </c>
      <c r="C70" s="340">
        <v>46021</v>
      </c>
      <c r="D70" s="341">
        <v>1436.008</v>
      </c>
      <c r="E70" s="341">
        <v>1310.587</v>
      </c>
      <c r="F70" s="341">
        <v>1254.3330000000001</v>
      </c>
      <c r="G70" s="341">
        <v>1226.527</v>
      </c>
      <c r="H70" s="341">
        <v>1258.825</v>
      </c>
      <c r="I70" s="341">
        <v>1370.162</v>
      </c>
      <c r="J70" s="341">
        <v>1619.672</v>
      </c>
      <c r="K70" s="341">
        <v>1888.432</v>
      </c>
      <c r="L70" s="341">
        <v>2029.325</v>
      </c>
      <c r="M70" s="341">
        <v>2025.2239999999999</v>
      </c>
      <c r="N70" s="341">
        <v>1970.6320000000001</v>
      </c>
      <c r="O70" s="341">
        <v>1939.24</v>
      </c>
      <c r="P70" s="341">
        <v>1895.1210000000001</v>
      </c>
      <c r="Q70" s="341">
        <v>1930.585</v>
      </c>
      <c r="R70" s="341">
        <v>1960.296</v>
      </c>
      <c r="S70" s="341">
        <v>2005.0509999999999</v>
      </c>
      <c r="T70" s="341">
        <v>2093.741</v>
      </c>
      <c r="U70" s="341">
        <v>2144.018</v>
      </c>
      <c r="V70" s="341">
        <v>2097.5920000000001</v>
      </c>
      <c r="W70" s="341">
        <v>2056.904</v>
      </c>
      <c r="X70" s="341">
        <v>2020.4649999999999</v>
      </c>
      <c r="Y70" s="341">
        <v>1951.5170000000001</v>
      </c>
      <c r="Z70" s="341">
        <v>1867.441</v>
      </c>
      <c r="AA70" s="341">
        <v>1699.6379999999999</v>
      </c>
      <c r="AB70" s="342">
        <f t="shared" si="4"/>
        <v>43051.335999999996</v>
      </c>
    </row>
    <row r="71" spans="1:28" ht="9.9499999999999993" customHeight="1"/>
    <row r="72" spans="1:28" ht="9.9499999999999993" customHeight="1">
      <c r="U72" s="327" t="s">
        <v>1</v>
      </c>
    </row>
    <row r="73" spans="1:28" ht="9.9499999999999993" customHeight="1"/>
    <row r="74" spans="1:28" ht="18" customHeight="1">
      <c r="A74" s="328"/>
      <c r="B74" s="329" t="s">
        <v>187</v>
      </c>
    </row>
    <row r="75" spans="1:28" ht="18" customHeight="1" thickBot="1">
      <c r="A75" s="328"/>
      <c r="B75" s="277"/>
      <c r="AB75" s="330" t="s">
        <v>153</v>
      </c>
    </row>
    <row r="76" spans="1:28" ht="18" customHeight="1">
      <c r="B76" s="331"/>
      <c r="C76" s="332"/>
      <c r="D76" s="333">
        <v>1</v>
      </c>
      <c r="E76" s="333">
        <v>2</v>
      </c>
      <c r="F76" s="333">
        <v>3</v>
      </c>
      <c r="G76" s="333">
        <v>4</v>
      </c>
      <c r="H76" s="333">
        <v>5</v>
      </c>
      <c r="I76" s="333">
        <v>6</v>
      </c>
      <c r="J76" s="333">
        <v>7</v>
      </c>
      <c r="K76" s="333">
        <v>8</v>
      </c>
      <c r="L76" s="333">
        <v>9</v>
      </c>
      <c r="M76" s="333">
        <v>10</v>
      </c>
      <c r="N76" s="333">
        <v>11</v>
      </c>
      <c r="O76" s="333">
        <v>12</v>
      </c>
      <c r="P76" s="333">
        <v>13</v>
      </c>
      <c r="Q76" s="333">
        <v>14</v>
      </c>
      <c r="R76" s="333">
        <v>15</v>
      </c>
      <c r="S76" s="333">
        <v>16</v>
      </c>
      <c r="T76" s="333">
        <v>17</v>
      </c>
      <c r="U76" s="333">
        <v>18</v>
      </c>
      <c r="V76" s="333">
        <v>19</v>
      </c>
      <c r="W76" s="333">
        <v>20</v>
      </c>
      <c r="X76" s="333">
        <v>21</v>
      </c>
      <c r="Y76" s="333">
        <v>22</v>
      </c>
      <c r="Z76" s="333">
        <v>23</v>
      </c>
      <c r="AA76" s="333">
        <v>24</v>
      </c>
      <c r="AB76" s="334" t="s">
        <v>183</v>
      </c>
    </row>
    <row r="77" spans="1:28" ht="18" customHeight="1">
      <c r="B77" s="335" t="s">
        <v>154</v>
      </c>
      <c r="C77" s="336">
        <v>45683</v>
      </c>
      <c r="D77" s="287">
        <v>1085.2629999999999</v>
      </c>
      <c r="E77" s="291">
        <v>985.28499999999997</v>
      </c>
      <c r="F77" s="291">
        <v>930.09100000000001</v>
      </c>
      <c r="G77" s="291">
        <v>906.35799999999995</v>
      </c>
      <c r="H77" s="291">
        <v>912.43100000000004</v>
      </c>
      <c r="I77" s="291">
        <v>957.76900000000001</v>
      </c>
      <c r="J77" s="291">
        <v>1045.181</v>
      </c>
      <c r="K77" s="291">
        <v>1172.883</v>
      </c>
      <c r="L77" s="291">
        <v>1330.213</v>
      </c>
      <c r="M77" s="291">
        <v>1409.0329999999999</v>
      </c>
      <c r="N77" s="291">
        <v>1408.0920000000001</v>
      </c>
      <c r="O77" s="291">
        <v>1351.577</v>
      </c>
      <c r="P77" s="291">
        <v>1274.02</v>
      </c>
      <c r="Q77" s="291">
        <v>1254.2619999999999</v>
      </c>
      <c r="R77" s="291">
        <v>1262.6690000000001</v>
      </c>
      <c r="S77" s="291">
        <v>1327.894</v>
      </c>
      <c r="T77" s="291">
        <v>1448.27</v>
      </c>
      <c r="U77" s="291">
        <v>1584.95</v>
      </c>
      <c r="V77" s="291">
        <v>1570.1079999999999</v>
      </c>
      <c r="W77" s="291">
        <v>1541.5419999999999</v>
      </c>
      <c r="X77" s="291">
        <v>1495.94</v>
      </c>
      <c r="Y77" s="291">
        <v>1418.711</v>
      </c>
      <c r="Z77" s="291">
        <v>1292.9649999999999</v>
      </c>
      <c r="AA77" s="291">
        <v>1129.69</v>
      </c>
      <c r="AB77" s="337">
        <f>IF($C77="","",SUM(D77:AA77))</f>
        <v>30095.197</v>
      </c>
    </row>
    <row r="78" spans="1:28" ht="18" customHeight="1">
      <c r="B78" s="335" t="s">
        <v>155</v>
      </c>
      <c r="C78" s="338">
        <v>45689</v>
      </c>
      <c r="D78" s="291">
        <v>1043.7840000000001</v>
      </c>
      <c r="E78" s="291">
        <v>951.69399999999996</v>
      </c>
      <c r="F78" s="291">
        <v>899.78300000000002</v>
      </c>
      <c r="G78" s="291">
        <v>884.09</v>
      </c>
      <c r="H78" s="291">
        <v>895.67100000000005</v>
      </c>
      <c r="I78" s="291">
        <v>966.95100000000002</v>
      </c>
      <c r="J78" s="291">
        <v>1105.213</v>
      </c>
      <c r="K78" s="291">
        <v>1289.5899999999999</v>
      </c>
      <c r="L78" s="291">
        <v>1429.0150000000001</v>
      </c>
      <c r="M78" s="291">
        <v>1439.903</v>
      </c>
      <c r="N78" s="291">
        <v>1363.164</v>
      </c>
      <c r="O78" s="291">
        <v>1287.905</v>
      </c>
      <c r="P78" s="291">
        <v>1227.5319999999999</v>
      </c>
      <c r="Q78" s="291">
        <v>1252.5650000000001</v>
      </c>
      <c r="R78" s="291">
        <v>1288.3399999999999</v>
      </c>
      <c r="S78" s="291">
        <v>1356.066</v>
      </c>
      <c r="T78" s="291">
        <v>1444.2550000000001</v>
      </c>
      <c r="U78" s="291">
        <v>1589.5989999999999</v>
      </c>
      <c r="V78" s="291">
        <v>1590.4179999999999</v>
      </c>
      <c r="W78" s="291">
        <v>1539.8520000000001</v>
      </c>
      <c r="X78" s="291">
        <v>1489.8140000000001</v>
      </c>
      <c r="Y78" s="291">
        <v>1410.3969999999999</v>
      </c>
      <c r="Z78" s="291">
        <v>1321.925</v>
      </c>
      <c r="AA78" s="291">
        <v>1196.665</v>
      </c>
      <c r="AB78" s="337">
        <f t="shared" ref="AB78:AB88" si="5">IF($C78="","",SUM(D78:AA78))</f>
        <v>30264.190999999999</v>
      </c>
    </row>
    <row r="79" spans="1:28" ht="18" customHeight="1">
      <c r="B79" s="335" t="s">
        <v>156</v>
      </c>
      <c r="C79" s="338">
        <v>45746</v>
      </c>
      <c r="D79" s="291">
        <v>1010.037</v>
      </c>
      <c r="E79" s="291">
        <v>878.92200000000003</v>
      </c>
      <c r="F79" s="343">
        <v>0</v>
      </c>
      <c r="G79" s="291">
        <v>805.798</v>
      </c>
      <c r="H79" s="291">
        <v>788.29300000000001</v>
      </c>
      <c r="I79" s="291">
        <v>870.74900000000002</v>
      </c>
      <c r="J79" s="291">
        <v>1036.162</v>
      </c>
      <c r="K79" s="291">
        <v>1140.2760000000001</v>
      </c>
      <c r="L79" s="291">
        <v>1175.8420000000001</v>
      </c>
      <c r="M79" s="291">
        <v>1160.921</v>
      </c>
      <c r="N79" s="291">
        <v>1116.539</v>
      </c>
      <c r="O79" s="291">
        <v>1050.1220000000001</v>
      </c>
      <c r="P79" s="291">
        <v>1019.553</v>
      </c>
      <c r="Q79" s="291">
        <v>983.22400000000005</v>
      </c>
      <c r="R79" s="291">
        <v>954.62300000000005</v>
      </c>
      <c r="S79" s="291">
        <v>944.92600000000004</v>
      </c>
      <c r="T79" s="291">
        <v>969.56399999999996</v>
      </c>
      <c r="U79" s="291">
        <v>1018.509</v>
      </c>
      <c r="V79" s="291">
        <v>1099.3530000000001</v>
      </c>
      <c r="W79" s="291">
        <v>1243.441</v>
      </c>
      <c r="X79" s="291">
        <v>1288.942</v>
      </c>
      <c r="Y79" s="291">
        <v>1251.0319999999999</v>
      </c>
      <c r="Z79" s="291">
        <v>1173.6400000000001</v>
      </c>
      <c r="AA79" s="291">
        <v>1043.221</v>
      </c>
      <c r="AB79" s="337">
        <f t="shared" si="5"/>
        <v>24023.688999999995</v>
      </c>
    </row>
    <row r="80" spans="1:28" ht="18" customHeight="1">
      <c r="B80" s="335" t="s">
        <v>157</v>
      </c>
      <c r="C80" s="338">
        <v>45767</v>
      </c>
      <c r="D80" s="291">
        <v>876.32399999999996</v>
      </c>
      <c r="E80" s="291">
        <v>763.05399999999997</v>
      </c>
      <c r="F80" s="291">
        <v>699.07799999999997</v>
      </c>
      <c r="G80" s="291">
        <v>675.94799999999998</v>
      </c>
      <c r="H80" s="291">
        <v>690.16</v>
      </c>
      <c r="I80" s="291">
        <v>726.52300000000002</v>
      </c>
      <c r="J80" s="291">
        <v>773.48299999999995</v>
      </c>
      <c r="K80" s="291">
        <v>898.03499999999997</v>
      </c>
      <c r="L80" s="291">
        <v>967.56600000000003</v>
      </c>
      <c r="M80" s="291">
        <v>963.51199999999994</v>
      </c>
      <c r="N80" s="291">
        <v>888.87599999999998</v>
      </c>
      <c r="O80" s="291">
        <v>807.64599999999996</v>
      </c>
      <c r="P80" s="291">
        <v>739.82899999999995</v>
      </c>
      <c r="Q80" s="291">
        <v>691.73299999999995</v>
      </c>
      <c r="R80" s="291">
        <v>652.98900000000003</v>
      </c>
      <c r="S80" s="291">
        <v>663.69299999999998</v>
      </c>
      <c r="T80" s="291">
        <v>731.40800000000002</v>
      </c>
      <c r="U80" s="291">
        <v>828.26499999999999</v>
      </c>
      <c r="V80" s="291">
        <v>928.245</v>
      </c>
      <c r="W80" s="291">
        <v>1069.671</v>
      </c>
      <c r="X80" s="291">
        <v>1210.366</v>
      </c>
      <c r="Y80" s="291">
        <v>1163.7239999999999</v>
      </c>
      <c r="Z80" s="291">
        <v>1042.1949999999999</v>
      </c>
      <c r="AA80" s="291">
        <v>889.30499999999995</v>
      </c>
      <c r="AB80" s="337">
        <f t="shared" si="5"/>
        <v>20341.627999999997</v>
      </c>
    </row>
    <row r="81" spans="2:28" ht="18" customHeight="1">
      <c r="B81" s="335" t="s">
        <v>158</v>
      </c>
      <c r="C81" s="338">
        <v>45778</v>
      </c>
      <c r="D81" s="291">
        <v>844.84900000000005</v>
      </c>
      <c r="E81" s="291">
        <v>750.72500000000002</v>
      </c>
      <c r="F81" s="291">
        <v>699.23</v>
      </c>
      <c r="G81" s="291">
        <v>674.50199999999995</v>
      </c>
      <c r="H81" s="291">
        <v>683.98599999999999</v>
      </c>
      <c r="I81" s="291">
        <v>711.226</v>
      </c>
      <c r="J81" s="291">
        <v>744.32500000000005</v>
      </c>
      <c r="K81" s="291">
        <v>823.81799999999998</v>
      </c>
      <c r="L81" s="291">
        <v>850.29399999999998</v>
      </c>
      <c r="M81" s="291">
        <v>844.101</v>
      </c>
      <c r="N81" s="291">
        <v>773.35799999999995</v>
      </c>
      <c r="O81" s="291">
        <v>696.40800000000002</v>
      </c>
      <c r="P81" s="291">
        <v>630.57299999999998</v>
      </c>
      <c r="Q81" s="291">
        <v>591.49099999999999</v>
      </c>
      <c r="R81" s="291">
        <v>600.15499999999997</v>
      </c>
      <c r="S81" s="291">
        <v>593.072</v>
      </c>
      <c r="T81" s="291">
        <v>633.25099999999998</v>
      </c>
      <c r="U81" s="291">
        <v>699.98900000000003</v>
      </c>
      <c r="V81" s="291">
        <v>803.85900000000004</v>
      </c>
      <c r="W81" s="291">
        <v>925.69799999999998</v>
      </c>
      <c r="X81" s="291">
        <v>1106.7090000000001</v>
      </c>
      <c r="Y81" s="291">
        <v>1112.636</v>
      </c>
      <c r="Z81" s="291">
        <v>1015.9829999999999</v>
      </c>
      <c r="AA81" s="291">
        <v>893.13699999999994</v>
      </c>
      <c r="AB81" s="337">
        <f t="shared" si="5"/>
        <v>18703.375</v>
      </c>
    </row>
    <row r="82" spans="2:28" ht="18" customHeight="1">
      <c r="B82" s="335" t="s">
        <v>159</v>
      </c>
      <c r="C82" s="338">
        <v>45809</v>
      </c>
      <c r="D82" s="291">
        <v>833.80899999999997</v>
      </c>
      <c r="E82" s="291">
        <v>738.33799999999997</v>
      </c>
      <c r="F82" s="291">
        <v>689.45899999999995</v>
      </c>
      <c r="G82" s="291">
        <v>668.11699999999996</v>
      </c>
      <c r="H82" s="291">
        <v>674.84900000000005</v>
      </c>
      <c r="I82" s="291">
        <v>661.30100000000004</v>
      </c>
      <c r="J82" s="291">
        <v>697.92499999999995</v>
      </c>
      <c r="K82" s="291">
        <v>772.69100000000003</v>
      </c>
      <c r="L82" s="291">
        <v>829.69899999999996</v>
      </c>
      <c r="M82" s="291">
        <v>848.33199999999999</v>
      </c>
      <c r="N82" s="291">
        <v>825.51900000000001</v>
      </c>
      <c r="O82" s="291">
        <v>793.90700000000004</v>
      </c>
      <c r="P82" s="291">
        <v>760.56899999999996</v>
      </c>
      <c r="Q82" s="291">
        <v>736.93799999999999</v>
      </c>
      <c r="R82" s="291">
        <v>723.90099999999995</v>
      </c>
      <c r="S82" s="291">
        <v>747.274</v>
      </c>
      <c r="T82" s="291">
        <v>795.57100000000003</v>
      </c>
      <c r="U82" s="291">
        <v>874.91899999999998</v>
      </c>
      <c r="V82" s="291">
        <v>960.03499999999997</v>
      </c>
      <c r="W82" s="291">
        <v>1032.4259999999999</v>
      </c>
      <c r="X82" s="291">
        <v>1147.145</v>
      </c>
      <c r="Y82" s="291">
        <v>1205.1590000000001</v>
      </c>
      <c r="Z82" s="291">
        <v>1082.769</v>
      </c>
      <c r="AA82" s="291">
        <v>915.04300000000001</v>
      </c>
      <c r="AB82" s="337">
        <f t="shared" si="5"/>
        <v>20015.695</v>
      </c>
    </row>
    <row r="83" spans="2:28" ht="18" customHeight="1">
      <c r="B83" s="335" t="s">
        <v>160</v>
      </c>
      <c r="C83" s="338">
        <v>45851</v>
      </c>
      <c r="D83" s="291">
        <v>868.80499999999995</v>
      </c>
      <c r="E83" s="291">
        <v>794.67899999999997</v>
      </c>
      <c r="F83" s="291">
        <v>751.06700000000001</v>
      </c>
      <c r="G83" s="291">
        <v>730.85599999999999</v>
      </c>
      <c r="H83" s="291">
        <v>736.649</v>
      </c>
      <c r="I83" s="291">
        <v>718.447</v>
      </c>
      <c r="J83" s="291">
        <v>739.86500000000001</v>
      </c>
      <c r="K83" s="291">
        <v>801.35199999999998</v>
      </c>
      <c r="L83" s="291">
        <v>841.84100000000001</v>
      </c>
      <c r="M83" s="291">
        <v>860.65700000000004</v>
      </c>
      <c r="N83" s="291">
        <v>853.57799999999997</v>
      </c>
      <c r="O83" s="291">
        <v>841.80700000000002</v>
      </c>
      <c r="P83" s="291">
        <v>829.66200000000003</v>
      </c>
      <c r="Q83" s="291">
        <v>830.29</v>
      </c>
      <c r="R83" s="291">
        <v>838.97799999999995</v>
      </c>
      <c r="S83" s="291">
        <v>871.52599999999995</v>
      </c>
      <c r="T83" s="291">
        <v>929.34900000000005</v>
      </c>
      <c r="U83" s="291">
        <v>1013.313</v>
      </c>
      <c r="V83" s="291">
        <v>1067.306</v>
      </c>
      <c r="W83" s="291">
        <v>1110.6320000000001</v>
      </c>
      <c r="X83" s="291">
        <v>1164.6780000000001</v>
      </c>
      <c r="Y83" s="291">
        <v>1217.6980000000001</v>
      </c>
      <c r="Z83" s="291">
        <v>1146.1020000000001</v>
      </c>
      <c r="AA83" s="291">
        <v>1016.365</v>
      </c>
      <c r="AB83" s="337">
        <f t="shared" si="5"/>
        <v>21575.502</v>
      </c>
    </row>
    <row r="84" spans="2:28" ht="18" customHeight="1">
      <c r="B84" s="335" t="s">
        <v>161</v>
      </c>
      <c r="C84" s="338">
        <v>45893</v>
      </c>
      <c r="D84" s="291">
        <v>856.57799999999997</v>
      </c>
      <c r="E84" s="291">
        <v>784.48099999999999</v>
      </c>
      <c r="F84" s="291">
        <v>742.15200000000004</v>
      </c>
      <c r="G84" s="291">
        <v>721.226</v>
      </c>
      <c r="H84" s="291">
        <v>722.245</v>
      </c>
      <c r="I84" s="291">
        <v>728.697</v>
      </c>
      <c r="J84" s="291">
        <v>747.42499999999995</v>
      </c>
      <c r="K84" s="291">
        <v>831.64099999999996</v>
      </c>
      <c r="L84" s="291">
        <v>922.88699999999994</v>
      </c>
      <c r="M84" s="291">
        <v>985.26300000000003</v>
      </c>
      <c r="N84" s="291">
        <v>984.976</v>
      </c>
      <c r="O84" s="291">
        <v>959.87599999999998</v>
      </c>
      <c r="P84" s="291">
        <v>916.73099999999999</v>
      </c>
      <c r="Q84" s="291">
        <v>876.91499999999996</v>
      </c>
      <c r="R84" s="291">
        <v>817.66099999999994</v>
      </c>
      <c r="S84" s="291">
        <v>816.63199999999995</v>
      </c>
      <c r="T84" s="291">
        <v>851.98</v>
      </c>
      <c r="U84" s="291">
        <v>922.77</v>
      </c>
      <c r="V84" s="291">
        <v>1013.669</v>
      </c>
      <c r="W84" s="291">
        <v>1118.001</v>
      </c>
      <c r="X84" s="291">
        <v>1209.5409999999999</v>
      </c>
      <c r="Y84" s="291">
        <v>1149.326</v>
      </c>
      <c r="Z84" s="291">
        <v>1038.5070000000001</v>
      </c>
      <c r="AA84" s="291">
        <v>912.601</v>
      </c>
      <c r="AB84" s="337">
        <f t="shared" si="5"/>
        <v>21631.781000000003</v>
      </c>
    </row>
    <row r="85" spans="2:28" ht="18" customHeight="1">
      <c r="B85" s="335" t="s">
        <v>162</v>
      </c>
      <c r="C85" s="338">
        <v>45921</v>
      </c>
      <c r="D85" s="291">
        <v>837.37699999999995</v>
      </c>
      <c r="E85" s="291">
        <v>773.58199999999999</v>
      </c>
      <c r="F85" s="291">
        <v>738.91399999999999</v>
      </c>
      <c r="G85" s="291">
        <v>713.31600000000003</v>
      </c>
      <c r="H85" s="291">
        <v>717.16399999999999</v>
      </c>
      <c r="I85" s="291">
        <v>745.79300000000001</v>
      </c>
      <c r="J85" s="291">
        <v>781.10599999999999</v>
      </c>
      <c r="K85" s="291">
        <v>861.26900000000001</v>
      </c>
      <c r="L85" s="291">
        <v>893.94399999999996</v>
      </c>
      <c r="M85" s="291">
        <v>868.80799999999999</v>
      </c>
      <c r="N85" s="291">
        <v>817.79899999999998</v>
      </c>
      <c r="O85" s="291">
        <v>776.33600000000001</v>
      </c>
      <c r="P85" s="291">
        <v>751.72500000000002</v>
      </c>
      <c r="Q85" s="291">
        <v>740.18100000000004</v>
      </c>
      <c r="R85" s="291">
        <v>742.84900000000005</v>
      </c>
      <c r="S85" s="291">
        <v>793.14499999999998</v>
      </c>
      <c r="T85" s="291">
        <v>883.76400000000001</v>
      </c>
      <c r="U85" s="291">
        <v>1004.348</v>
      </c>
      <c r="V85" s="291">
        <v>1108.7370000000001</v>
      </c>
      <c r="W85" s="291">
        <v>1236.549</v>
      </c>
      <c r="X85" s="291">
        <v>1222.884</v>
      </c>
      <c r="Y85" s="291">
        <v>1142.653</v>
      </c>
      <c r="Z85" s="291">
        <v>1017.57</v>
      </c>
      <c r="AA85" s="291">
        <v>891.89099999999996</v>
      </c>
      <c r="AB85" s="337">
        <f t="shared" si="5"/>
        <v>21061.703999999994</v>
      </c>
    </row>
    <row r="86" spans="2:28" ht="18" customHeight="1">
      <c r="B86" s="335" t="s">
        <v>163</v>
      </c>
      <c r="C86" s="338">
        <v>45942</v>
      </c>
      <c r="D86" s="291">
        <v>916.41899999999998</v>
      </c>
      <c r="E86" s="291">
        <v>828.98599999999999</v>
      </c>
      <c r="F86" s="291">
        <v>773.45399999999995</v>
      </c>
      <c r="G86" s="291">
        <v>746.35199999999998</v>
      </c>
      <c r="H86" s="291">
        <v>749.35699999999997</v>
      </c>
      <c r="I86" s="291">
        <v>790.62900000000002</v>
      </c>
      <c r="J86" s="291">
        <v>863.09699999999998</v>
      </c>
      <c r="K86" s="291">
        <v>961.55</v>
      </c>
      <c r="L86" s="291">
        <v>1050.9449999999999</v>
      </c>
      <c r="M86" s="291">
        <v>1063.9960000000001</v>
      </c>
      <c r="N86" s="291">
        <v>1035.6099999999999</v>
      </c>
      <c r="O86" s="291">
        <v>975.34199999999998</v>
      </c>
      <c r="P86" s="291">
        <v>948.03200000000004</v>
      </c>
      <c r="Q86" s="291">
        <v>925.23099999999999</v>
      </c>
      <c r="R86" s="291">
        <v>911.08900000000006</v>
      </c>
      <c r="S86" s="291">
        <v>947.63199999999995</v>
      </c>
      <c r="T86" s="291">
        <v>1029.895</v>
      </c>
      <c r="U86" s="291">
        <v>1156.3779999999999</v>
      </c>
      <c r="V86" s="291">
        <v>1342.221</v>
      </c>
      <c r="W86" s="291">
        <v>1415.4570000000001</v>
      </c>
      <c r="X86" s="291">
        <v>1389.0260000000001</v>
      </c>
      <c r="Y86" s="291">
        <v>1309.152</v>
      </c>
      <c r="Z86" s="291">
        <v>1172.336</v>
      </c>
      <c r="AA86" s="291">
        <v>1015.399</v>
      </c>
      <c r="AB86" s="337">
        <f t="shared" si="5"/>
        <v>24317.584999999999</v>
      </c>
    </row>
    <row r="87" spans="2:28" ht="18" customHeight="1">
      <c r="B87" s="335" t="s">
        <v>164</v>
      </c>
      <c r="C87" s="338">
        <v>45963</v>
      </c>
      <c r="D87" s="291">
        <v>951.62</v>
      </c>
      <c r="E87" s="291">
        <v>878.87800000000004</v>
      </c>
      <c r="F87" s="291">
        <v>834.85900000000004</v>
      </c>
      <c r="G87" s="291">
        <v>815.08100000000002</v>
      </c>
      <c r="H87" s="291">
        <v>826.13800000000003</v>
      </c>
      <c r="I87" s="291">
        <v>876.03800000000001</v>
      </c>
      <c r="J87" s="291">
        <v>958.69299999999998</v>
      </c>
      <c r="K87" s="291">
        <v>1035.6089999999999</v>
      </c>
      <c r="L87" s="291">
        <v>1052.4770000000001</v>
      </c>
      <c r="M87" s="291">
        <v>1023.577</v>
      </c>
      <c r="N87" s="291">
        <v>974.00400000000002</v>
      </c>
      <c r="O87" s="291">
        <v>928.24300000000005</v>
      </c>
      <c r="P87" s="291">
        <v>924.36300000000006</v>
      </c>
      <c r="Q87" s="291">
        <v>942.49699999999996</v>
      </c>
      <c r="R87" s="291">
        <v>1016.612</v>
      </c>
      <c r="S87" s="291">
        <v>1138.5550000000001</v>
      </c>
      <c r="T87" s="291">
        <v>1318.8910000000001</v>
      </c>
      <c r="U87" s="291">
        <v>1471.288</v>
      </c>
      <c r="V87" s="291">
        <v>1454.425</v>
      </c>
      <c r="W87" s="291">
        <v>1417.0719999999999</v>
      </c>
      <c r="X87" s="291">
        <v>1357.8030000000001</v>
      </c>
      <c r="Y87" s="291">
        <v>1257.9480000000001</v>
      </c>
      <c r="Z87" s="291">
        <v>1130.7070000000001</v>
      </c>
      <c r="AA87" s="291">
        <v>992.26199999999994</v>
      </c>
      <c r="AB87" s="337">
        <f t="shared" si="5"/>
        <v>25577.639999999996</v>
      </c>
    </row>
    <row r="88" spans="2:28" ht="18" customHeight="1" thickBot="1">
      <c r="B88" s="339" t="s">
        <v>165</v>
      </c>
      <c r="C88" s="340">
        <v>45998</v>
      </c>
      <c r="D88" s="341">
        <v>1072.4839999999999</v>
      </c>
      <c r="E88" s="341">
        <v>970.80700000000002</v>
      </c>
      <c r="F88" s="341">
        <v>916.90499999999997</v>
      </c>
      <c r="G88" s="341">
        <v>886.34799999999996</v>
      </c>
      <c r="H88" s="341">
        <v>894.19100000000003</v>
      </c>
      <c r="I88" s="341">
        <v>938.649</v>
      </c>
      <c r="J88" s="341">
        <v>1025.1869999999999</v>
      </c>
      <c r="K88" s="341">
        <v>1138.252</v>
      </c>
      <c r="L88" s="341">
        <v>1286.53</v>
      </c>
      <c r="M88" s="341">
        <v>1373.7470000000001</v>
      </c>
      <c r="N88" s="341">
        <v>1403.308</v>
      </c>
      <c r="O88" s="341">
        <v>1414.364</v>
      </c>
      <c r="P88" s="341">
        <v>1433.8630000000001</v>
      </c>
      <c r="Q88" s="341">
        <v>1435.922</v>
      </c>
      <c r="R88" s="341">
        <v>1439.7829999999999</v>
      </c>
      <c r="S88" s="341">
        <v>1512.4949999999999</v>
      </c>
      <c r="T88" s="341">
        <v>1623.442</v>
      </c>
      <c r="U88" s="341">
        <v>1621.761</v>
      </c>
      <c r="V88" s="341">
        <v>1585.2059999999999</v>
      </c>
      <c r="W88" s="341">
        <v>1566.0719999999999</v>
      </c>
      <c r="X88" s="341">
        <v>1529.5889999999999</v>
      </c>
      <c r="Y88" s="341">
        <v>1453.7760000000001</v>
      </c>
      <c r="Z88" s="341">
        <v>1324.0239999999999</v>
      </c>
      <c r="AA88" s="341">
        <v>1148.2470000000001</v>
      </c>
      <c r="AB88" s="342">
        <f t="shared" si="5"/>
        <v>30994.951999999997</v>
      </c>
    </row>
    <row r="90" spans="2:28">
      <c r="C90" s="344"/>
      <c r="D90" s="344"/>
      <c r="E90" s="344"/>
      <c r="F90" s="344"/>
      <c r="G90" s="344"/>
      <c r="H90" s="344"/>
      <c r="I90" s="344"/>
      <c r="J90" s="344"/>
      <c r="K90" s="344"/>
      <c r="L90" s="344"/>
      <c r="M90" s="344"/>
      <c r="N90" s="344"/>
      <c r="O90" s="344"/>
      <c r="P90" s="344"/>
      <c r="Q90" s="344"/>
      <c r="R90" s="344"/>
      <c r="S90" s="344"/>
      <c r="T90" s="344"/>
      <c r="U90" s="344"/>
      <c r="V90" s="344"/>
      <c r="W90" s="344"/>
      <c r="X90" s="344"/>
      <c r="Y90" s="344"/>
      <c r="Z90" s="344"/>
      <c r="AA90" s="344"/>
      <c r="AB90" s="344"/>
    </row>
  </sheetData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2025_GWh</vt:lpstr>
      <vt:lpstr>2025_Proizvodnja_GWh</vt:lpstr>
      <vt:lpstr>2025_Potrošnja_GWh </vt:lpstr>
      <vt:lpstr>Deklarisana_razmjena</vt:lpstr>
      <vt:lpstr>Fizicka_razmjena</vt:lpstr>
      <vt:lpstr>Odstupanje_2025</vt:lpstr>
      <vt:lpstr>Konzum_Statistika_2025</vt:lpstr>
      <vt:lpstr>Konzum_2025</vt:lpstr>
      <vt:lpstr>Konzum_Dani_2025</vt:lpstr>
      <vt:lpstr>'2025_GWh'!Print_Area</vt:lpstr>
      <vt:lpstr>Deklarisana_razmjena!Print_Area</vt:lpstr>
      <vt:lpstr>Fizicka_razmjena!Print_Area</vt:lpstr>
      <vt:lpstr>Konzum_Statistika_2025!Print_Area</vt:lpstr>
      <vt:lpstr>'2025_GWh'!Print_Area_MI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Muris Bakalović</cp:lastModifiedBy>
  <dcterms:created xsi:type="dcterms:W3CDTF">2026-01-21T08:07:58Z</dcterms:created>
  <dcterms:modified xsi:type="dcterms:W3CDTF">2026-02-10T09:52:15Z</dcterms:modified>
</cp:coreProperties>
</file>