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9" activeTab="11"/>
  </bookViews>
  <sheets>
    <sheet name="2013_Bilans_kWh" sheetId="4" r:id="rId1"/>
    <sheet name="2013_Bilans_GWh" sheetId="5" r:id="rId2"/>
    <sheet name="2013_Proizvodnja_kWh" sheetId="7" r:id="rId3"/>
    <sheet name="2013_Proizvodnja_GWh" sheetId="8" r:id="rId4"/>
    <sheet name="2013_Potrosnja_kWh" sheetId="9" r:id="rId5"/>
    <sheet name="2013_Potrosnja_GWh" sheetId="10" r:id="rId6"/>
    <sheet name="2013_Deklarisano_GWh" sheetId="11" r:id="rId7"/>
    <sheet name="2013_Fizicki_GWh" sheetId="12" r:id="rId8"/>
    <sheet name="2013_Konzum_Dani" sheetId="14" r:id="rId9"/>
    <sheet name="2013_Konzum_Statistika" sheetId="15" r:id="rId10"/>
    <sheet name="2013_Odstupanje" sheetId="16" r:id="rId11"/>
    <sheet name="2013_Konzum_Statistika2" sheetId="17" r:id="rId12"/>
    <sheet name="Sheet1" sheetId="1" r:id="rId13"/>
    <sheet name="Sheet2" sheetId="2" r:id="rId14"/>
    <sheet name="Sheet3" sheetId="3" r:id="rId15"/>
  </sheets>
  <externalReferences>
    <externalReference r:id="rId16"/>
    <externalReference r:id="rId17"/>
  </externalReferences>
  <definedNames>
    <definedName name="\k" localSheetId="1">'2013_Bilans_GWh'!#REF!</definedName>
    <definedName name="\k" localSheetId="0">'2013_Bilans_kWh'!#REF!</definedName>
    <definedName name="\k" localSheetId="5">'2013_Potrosnja_GWh'!#REF!</definedName>
    <definedName name="\k" localSheetId="4">'2013_Potrosnja_kWh'!#REF!</definedName>
    <definedName name="\k" localSheetId="3">'2013_Proizvodnja_GWh'!#REF!</definedName>
    <definedName name="\k" localSheetId="2">'2013_Proizvodnja_kWh'!#REF!</definedName>
    <definedName name="\k">[1]EPBiH!#REF!</definedName>
    <definedName name="_Regression_Int" localSheetId="1" hidden="1">1</definedName>
    <definedName name="_Regression_Int" localSheetId="0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april">[2]EPBiH!$B$92:$Y$121</definedName>
    <definedName name="avgust">[2]EPBiH!$B$214:$Y$244</definedName>
    <definedName name="decembar">[2]EPBiH!$B$336:$Y$366</definedName>
    <definedName name="februar">[2]EPBiH!$B$33:$Y$60</definedName>
    <definedName name="januar">[2]EPBiH!$B$2:$Y$32</definedName>
    <definedName name="jul">[2]EPBiH!$B$183:$Y$213</definedName>
    <definedName name="jun">[2]EPBiH!$B$153:$Y$182</definedName>
    <definedName name="k" localSheetId="5">#REF!</definedName>
    <definedName name="k" localSheetId="4">#REF!</definedName>
    <definedName name="k" localSheetId="3">#REF!</definedName>
    <definedName name="k" localSheetId="2">#REF!</definedName>
    <definedName name="k">[1]EPBiH!#REF!</definedName>
    <definedName name="l">[1]EPBiH!#REF!</definedName>
    <definedName name="maj">[2]EPBiH!$B$122:$Y$152</definedName>
    <definedName name="mart">[2]EPBiH!$B$61:$Y$91</definedName>
    <definedName name="novembar">[2]EPBiH!$B$306:$Y$335</definedName>
    <definedName name="oktobar">[2]EPBiH!$B$275:$Y$305</definedName>
    <definedName name="_xlnm.Print_Area" localSheetId="1">'2013_Bilans_GWh'!$A$1:$Q$36</definedName>
    <definedName name="_xlnm.Print_Area" localSheetId="0">'2013_Bilans_kWh'!$A$1:$P$36</definedName>
    <definedName name="_xlnm.Print_Area" localSheetId="6">'2013_Deklarisano_GWh'!$A$2:$Q$20</definedName>
    <definedName name="_xlnm.Print_Area" localSheetId="7">'2013_Fizicki_GWh'!$A$2:$Q$20</definedName>
    <definedName name="_xlnm.Print_Area" localSheetId="9">'2013_Konzum_Statistika'!$B$1:$L$16</definedName>
    <definedName name="_xlnm.Print_Area" localSheetId="5">'2013_Potrosnja_GWh'!$C$1:$Q$31</definedName>
    <definedName name="_xlnm.Print_Area" localSheetId="4">'2013_Potrosnja_kWh'!$C$1:$P$31</definedName>
    <definedName name="_xlnm.Print_Area" localSheetId="3">'2013_Proizvodnja_GWh'!$C$1:$Q$29</definedName>
    <definedName name="_xlnm.Print_Area" localSheetId="2">'2013_Proizvodnja_kWh'!$C$1:$P$27</definedName>
    <definedName name="Print_Area_MI" localSheetId="1">'2013_Bilans_GWh'!$B$3:$Q$36</definedName>
    <definedName name="Print_Area_MI" localSheetId="0">'2013_Bilans_kWh'!$B$3:$P$36</definedName>
    <definedName name="Print_Area_MI" localSheetId="5">'2013_Potrosnja_GWh'!$C$3:$D$31</definedName>
    <definedName name="Print_Area_MI" localSheetId="4">'2013_Potrosnja_kWh'!$C$3:$D$31</definedName>
    <definedName name="Print_Area_MI" localSheetId="3">'2013_Proizvodnja_GWh'!$C$3:$D$28</definedName>
    <definedName name="Print_Area_MI" localSheetId="2">'2013_Proizvodnja_kWh'!$C$3:$D$28</definedName>
    <definedName name="septembar">[2]EPBiH!$B$245:$Y$274</definedName>
  </definedNames>
  <calcPr calcId="145621"/>
</workbook>
</file>

<file path=xl/calcChain.xml><?xml version="1.0" encoding="utf-8"?>
<calcChain xmlns="http://schemas.openxmlformats.org/spreadsheetml/2006/main">
  <c r="H17" i="16" l="1"/>
  <c r="A17" i="16"/>
  <c r="J15" i="16"/>
  <c r="H14" i="16"/>
  <c r="H13" i="16"/>
  <c r="J11" i="16"/>
  <c r="H11" i="16"/>
  <c r="H10" i="16"/>
  <c r="H9" i="16"/>
  <c r="J8" i="16"/>
  <c r="H8" i="16"/>
  <c r="J7" i="16"/>
  <c r="H6" i="16"/>
  <c r="H5" i="16"/>
  <c r="C86" i="14"/>
  <c r="C85" i="14"/>
  <c r="C84" i="14"/>
  <c r="C65" i="14"/>
  <c r="C81" i="14"/>
  <c r="C79" i="14"/>
  <c r="C78" i="14"/>
  <c r="C77" i="14"/>
  <c r="P90" i="14"/>
  <c r="Q90" i="14" s="1"/>
  <c r="R90" i="14" s="1"/>
  <c r="S90" i="14" s="1"/>
  <c r="T90" i="14" s="1"/>
  <c r="U90" i="14" s="1"/>
  <c r="V90" i="14" s="1"/>
  <c r="W90" i="14" s="1"/>
  <c r="X90" i="14" s="1"/>
  <c r="Y90" i="14" s="1"/>
  <c r="Z90" i="14" s="1"/>
  <c r="AA90" i="14" s="1"/>
  <c r="AB90" i="14" s="1"/>
  <c r="E90" i="14"/>
  <c r="F90" i="14" s="1"/>
  <c r="G90" i="14" s="1"/>
  <c r="H90" i="14" s="1"/>
  <c r="I90" i="14" s="1"/>
  <c r="J90" i="14" s="1"/>
  <c r="K90" i="14" s="1"/>
  <c r="L90" i="14" s="1"/>
  <c r="M90" i="14" s="1"/>
  <c r="N90" i="14" s="1"/>
  <c r="O90" i="14" s="1"/>
  <c r="D90" i="14"/>
  <c r="C88" i="14"/>
  <c r="C87" i="14"/>
  <c r="C83" i="14"/>
  <c r="C82" i="14"/>
  <c r="C80" i="14"/>
  <c r="C70" i="14"/>
  <c r="C69" i="14"/>
  <c r="C68" i="14"/>
  <c r="C67" i="14"/>
  <c r="C66" i="14"/>
  <c r="C64" i="14"/>
  <c r="C63" i="14"/>
  <c r="C62" i="14"/>
  <c r="C61" i="14"/>
  <c r="C60" i="14"/>
  <c r="C59" i="14"/>
  <c r="AB52" i="14"/>
  <c r="AB48" i="14"/>
  <c r="AB47" i="14"/>
  <c r="AB46" i="14"/>
  <c r="AB44" i="14"/>
  <c r="F40" i="14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E40" i="14"/>
  <c r="C32" i="14"/>
  <c r="C31" i="14"/>
  <c r="C30" i="14"/>
  <c r="C28" i="14"/>
  <c r="C27" i="14"/>
  <c r="C26" i="14"/>
  <c r="C24" i="14"/>
  <c r="C16" i="14"/>
  <c r="C15" i="14"/>
  <c r="C13" i="14"/>
  <c r="C11" i="14"/>
  <c r="C9" i="14"/>
  <c r="C7" i="14"/>
  <c r="C5" i="14"/>
  <c r="AB16" i="14" l="1"/>
  <c r="AB70" i="14"/>
  <c r="J14" i="16"/>
  <c r="AB7" i="14"/>
  <c r="AB11" i="14"/>
  <c r="AB24" i="14"/>
  <c r="AB28" i="14"/>
  <c r="AB51" i="14"/>
  <c r="AB60" i="14"/>
  <c r="AB80" i="14"/>
  <c r="AB77" i="14"/>
  <c r="AB79" i="14"/>
  <c r="C10" i="14"/>
  <c r="AB65" i="14"/>
  <c r="AB26" i="14"/>
  <c r="AB5" i="14"/>
  <c r="AB9" i="14"/>
  <c r="AB43" i="14"/>
  <c r="AB66" i="14"/>
  <c r="AB78" i="14"/>
  <c r="C14" i="14"/>
  <c r="AB30" i="14"/>
  <c r="AB32" i="14"/>
  <c r="AB42" i="14"/>
  <c r="AB49" i="14"/>
  <c r="AB50" i="14"/>
  <c r="AB64" i="14"/>
  <c r="C23" i="14"/>
  <c r="C25" i="14"/>
  <c r="AB85" i="14"/>
  <c r="AB45" i="14"/>
  <c r="AB82" i="14"/>
  <c r="C8" i="14"/>
  <c r="AB84" i="14"/>
  <c r="AB86" i="14"/>
  <c r="C33" i="14"/>
  <c r="J9" i="16"/>
  <c r="J12" i="16"/>
  <c r="J16" i="16"/>
  <c r="AB13" i="14"/>
  <c r="AB15" i="14"/>
  <c r="AB27" i="14"/>
  <c r="AB31" i="14"/>
  <c r="AB41" i="14"/>
  <c r="AB62" i="14"/>
  <c r="AB68" i="14"/>
  <c r="C6" i="14"/>
  <c r="AB81" i="14"/>
  <c r="C29" i="14"/>
  <c r="C12" i="14"/>
  <c r="AB59" i="14"/>
  <c r="AB61" i="14"/>
  <c r="AB63" i="14"/>
  <c r="AB67" i="14"/>
  <c r="AB69" i="14"/>
  <c r="AB83" i="14"/>
  <c r="AB87" i="14"/>
  <c r="J5" i="16"/>
  <c r="C34" i="14"/>
  <c r="H7" i="16"/>
  <c r="AB88" i="14"/>
  <c r="J6" i="16"/>
  <c r="H12" i="16"/>
  <c r="J13" i="16"/>
  <c r="H15" i="16"/>
  <c r="J10" i="16"/>
  <c r="H16" i="16"/>
  <c r="AB25" i="14" l="1"/>
  <c r="AB10" i="14"/>
  <c r="AB34" i="14"/>
  <c r="AB29" i="14"/>
  <c r="J17" i="16"/>
  <c r="AB12" i="14"/>
  <c r="AB23" i="14"/>
  <c r="AB6" i="14"/>
  <c r="AB33" i="14"/>
  <c r="AB8" i="14"/>
  <c r="AB14" i="14"/>
  <c r="P18" i="12" l="1"/>
  <c r="N18" i="12"/>
  <c r="L18" i="12"/>
  <c r="J18" i="12"/>
  <c r="H18" i="12"/>
  <c r="F18" i="12"/>
  <c r="D18" i="12"/>
  <c r="O17" i="12"/>
  <c r="M17" i="12"/>
  <c r="K17" i="12"/>
  <c r="I17" i="12"/>
  <c r="G17" i="12"/>
  <c r="E17" i="12"/>
  <c r="P16" i="12"/>
  <c r="N16" i="12"/>
  <c r="L16" i="12"/>
  <c r="J16" i="12"/>
  <c r="H16" i="12"/>
  <c r="F16" i="12"/>
  <c r="D16" i="12"/>
  <c r="O18" i="12"/>
  <c r="M18" i="12"/>
  <c r="K18" i="12"/>
  <c r="I18" i="12"/>
  <c r="G18" i="12"/>
  <c r="E18" i="12"/>
  <c r="P17" i="12"/>
  <c r="N17" i="12"/>
  <c r="L17" i="12"/>
  <c r="J17" i="12"/>
  <c r="H17" i="12"/>
  <c r="F17" i="12"/>
  <c r="D17" i="12"/>
  <c r="O16" i="12"/>
  <c r="M16" i="12"/>
  <c r="K16" i="12"/>
  <c r="I16" i="12"/>
  <c r="G16" i="12"/>
  <c r="E16" i="12"/>
  <c r="F18" i="11"/>
  <c r="N17" i="11"/>
  <c r="P16" i="11"/>
  <c r="K16" i="11"/>
  <c r="P14" i="11"/>
  <c r="L14" i="11"/>
  <c r="H14" i="11"/>
  <c r="D14" i="11"/>
  <c r="I18" i="11"/>
  <c r="F17" i="11"/>
  <c r="M18" i="11"/>
  <c r="E18" i="11"/>
  <c r="J17" i="11"/>
  <c r="O16" i="11"/>
  <c r="G16" i="11"/>
  <c r="N32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O30" i="10"/>
  <c r="O32" i="10" s="1"/>
  <c r="N30" i="10"/>
  <c r="M30" i="10"/>
  <c r="L30" i="10"/>
  <c r="L32" i="10" s="1"/>
  <c r="K30" i="10"/>
  <c r="K32" i="10" s="1"/>
  <c r="J30" i="10"/>
  <c r="I30" i="10"/>
  <c r="I32" i="10" s="1"/>
  <c r="H30" i="10"/>
  <c r="H32" i="10" s="1"/>
  <c r="G30" i="10"/>
  <c r="G32" i="10" s="1"/>
  <c r="F30" i="10"/>
  <c r="E30" i="10"/>
  <c r="E32" i="10" s="1"/>
  <c r="D30" i="10"/>
  <c r="D32" i="10" s="1"/>
  <c r="O29" i="10"/>
  <c r="N29" i="10"/>
  <c r="M29" i="10"/>
  <c r="L29" i="10"/>
  <c r="K29" i="10"/>
  <c r="J29" i="10"/>
  <c r="I29" i="10"/>
  <c r="H29" i="10"/>
  <c r="G29" i="10"/>
  <c r="F29" i="10"/>
  <c r="E29" i="10"/>
  <c r="D29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O9" i="10"/>
  <c r="N9" i="10"/>
  <c r="M9" i="10"/>
  <c r="L9" i="10"/>
  <c r="K9" i="10"/>
  <c r="J9" i="10"/>
  <c r="I9" i="10"/>
  <c r="H9" i="10"/>
  <c r="G9" i="10"/>
  <c r="F9" i="10"/>
  <c r="E9" i="10"/>
  <c r="D9" i="10"/>
  <c r="O8" i="10"/>
  <c r="N8" i="10"/>
  <c r="M8" i="10"/>
  <c r="L8" i="10"/>
  <c r="K8" i="10"/>
  <c r="J8" i="10"/>
  <c r="I8" i="10"/>
  <c r="H8" i="10"/>
  <c r="G8" i="10"/>
  <c r="F8" i="10"/>
  <c r="E8" i="10"/>
  <c r="D8" i="10"/>
  <c r="O7" i="10"/>
  <c r="N7" i="10"/>
  <c r="M7" i="10"/>
  <c r="L7" i="10"/>
  <c r="K7" i="10"/>
  <c r="J7" i="10"/>
  <c r="I7" i="10"/>
  <c r="H7" i="10"/>
  <c r="G7" i="10"/>
  <c r="F7" i="10"/>
  <c r="E7" i="10"/>
  <c r="D7" i="10"/>
  <c r="O6" i="10"/>
  <c r="N6" i="10"/>
  <c r="M6" i="10"/>
  <c r="L6" i="10"/>
  <c r="K6" i="10"/>
  <c r="J6" i="10"/>
  <c r="I6" i="10"/>
  <c r="H6" i="10"/>
  <c r="G6" i="10"/>
  <c r="F6" i="10"/>
  <c r="E6" i="10"/>
  <c r="D6" i="10"/>
  <c r="P32" i="9"/>
  <c r="P31" i="9"/>
  <c r="P30" i="9"/>
  <c r="P30" i="10" s="1"/>
  <c r="P29" i="9"/>
  <c r="P28" i="9"/>
  <c r="P27" i="9"/>
  <c r="P27" i="10" s="1"/>
  <c r="P26" i="9"/>
  <c r="P25" i="9"/>
  <c r="P24" i="9"/>
  <c r="P24" i="10" s="1"/>
  <c r="P23" i="9"/>
  <c r="P23" i="10" s="1"/>
  <c r="P22" i="9"/>
  <c r="P21" i="9"/>
  <c r="P20" i="9"/>
  <c r="P19" i="9"/>
  <c r="P18" i="9"/>
  <c r="P17" i="9"/>
  <c r="P17" i="10" s="1"/>
  <c r="P16" i="9"/>
  <c r="P16" i="10" s="1"/>
  <c r="P15" i="9"/>
  <c r="P15" i="10" s="1"/>
  <c r="P14" i="9"/>
  <c r="P13" i="9"/>
  <c r="P13" i="10" s="1"/>
  <c r="P12" i="9"/>
  <c r="P11" i="9"/>
  <c r="P10" i="9"/>
  <c r="P9" i="9"/>
  <c r="P9" i="10" s="1"/>
  <c r="P8" i="9"/>
  <c r="P7" i="9"/>
  <c r="P6" i="9"/>
  <c r="P6" i="10" s="1"/>
  <c r="M32" i="10" l="1"/>
  <c r="F32" i="10"/>
  <c r="J32" i="10"/>
  <c r="F14" i="11"/>
  <c r="J14" i="11"/>
  <c r="N14" i="11"/>
  <c r="D16" i="11"/>
  <c r="H16" i="11"/>
  <c r="M16" i="11"/>
  <c r="K17" i="11"/>
  <c r="P17" i="11"/>
  <c r="N18" i="11"/>
  <c r="G14" i="11"/>
  <c r="K14" i="11"/>
  <c r="O14" i="11"/>
  <c r="E16" i="11"/>
  <c r="I16" i="11"/>
  <c r="G17" i="11"/>
  <c r="L17" i="11"/>
  <c r="J18" i="11"/>
  <c r="O18" i="11"/>
  <c r="J16" i="11"/>
  <c r="N16" i="11"/>
  <c r="E17" i="11"/>
  <c r="I17" i="11"/>
  <c r="M17" i="11"/>
  <c r="D18" i="11"/>
  <c r="H18" i="11"/>
  <c r="L18" i="11"/>
  <c r="P18" i="11"/>
  <c r="F16" i="11"/>
  <c r="H17" i="11"/>
  <c r="K18" i="11"/>
  <c r="E14" i="11"/>
  <c r="I14" i="11"/>
  <c r="M14" i="11"/>
  <c r="L16" i="11"/>
  <c r="D17" i="11"/>
  <c r="O17" i="11"/>
  <c r="G18" i="11"/>
  <c r="P14" i="10"/>
  <c r="P18" i="10"/>
  <c r="P22" i="10"/>
  <c r="P26" i="10"/>
  <c r="P7" i="10"/>
  <c r="P11" i="10"/>
  <c r="P19" i="10"/>
  <c r="P21" i="10"/>
  <c r="P25" i="10"/>
  <c r="P28" i="10"/>
  <c r="P8" i="10"/>
  <c r="P10" i="10"/>
  <c r="P31" i="10"/>
  <c r="P32" i="10" s="1"/>
  <c r="P29" i="10"/>
  <c r="E25" i="8"/>
  <c r="M23" i="8"/>
  <c r="O22" i="8"/>
  <c r="K22" i="8"/>
  <c r="H20" i="8"/>
  <c r="J19" i="8"/>
  <c r="F19" i="8"/>
  <c r="H18" i="8"/>
  <c r="D18" i="8"/>
  <c r="N15" i="8"/>
  <c r="L14" i="8"/>
  <c r="I13" i="8"/>
  <c r="I12" i="8"/>
  <c r="N11" i="8"/>
  <c r="L11" i="8"/>
  <c r="F11" i="8"/>
  <c r="D11" i="8"/>
  <c r="J10" i="8"/>
  <c r="H9" i="8"/>
  <c r="H8" i="8"/>
  <c r="N7" i="8"/>
  <c r="L7" i="8"/>
  <c r="F7" i="8"/>
  <c r="D7" i="8"/>
  <c r="J6" i="8"/>
  <c r="P3" i="8"/>
  <c r="M26" i="7"/>
  <c r="I26" i="7"/>
  <c r="O25" i="8"/>
  <c r="M25" i="8"/>
  <c r="L25" i="8"/>
  <c r="K25" i="8"/>
  <c r="J25" i="8"/>
  <c r="I25" i="8"/>
  <c r="H25" i="8"/>
  <c r="G25" i="8"/>
  <c r="F25" i="8"/>
  <c r="D25" i="8"/>
  <c r="N24" i="8"/>
  <c r="L24" i="8"/>
  <c r="J24" i="8"/>
  <c r="I24" i="8"/>
  <c r="H24" i="8"/>
  <c r="F24" i="8"/>
  <c r="E24" i="8"/>
  <c r="D24" i="8"/>
  <c r="O23" i="8"/>
  <c r="N23" i="8"/>
  <c r="L23" i="8"/>
  <c r="K23" i="8"/>
  <c r="J23" i="8"/>
  <c r="I23" i="8"/>
  <c r="H23" i="8"/>
  <c r="G23" i="8"/>
  <c r="F23" i="8"/>
  <c r="E23" i="8"/>
  <c r="D23" i="8"/>
  <c r="N22" i="8"/>
  <c r="L22" i="8"/>
  <c r="J22" i="8"/>
  <c r="H22" i="8"/>
  <c r="F22" i="8"/>
  <c r="D22" i="8"/>
  <c r="O20" i="8"/>
  <c r="N20" i="8"/>
  <c r="M20" i="8"/>
  <c r="L20" i="8"/>
  <c r="K20" i="8"/>
  <c r="J20" i="8"/>
  <c r="I20" i="8"/>
  <c r="G20" i="8"/>
  <c r="F20" i="8"/>
  <c r="E20" i="8"/>
  <c r="O19" i="8"/>
  <c r="N19" i="8"/>
  <c r="M19" i="8"/>
  <c r="L19" i="8"/>
  <c r="K19" i="8"/>
  <c r="I19" i="8"/>
  <c r="H19" i="8"/>
  <c r="G19" i="8"/>
  <c r="E19" i="8"/>
  <c r="D19" i="8"/>
  <c r="O18" i="8"/>
  <c r="N18" i="8"/>
  <c r="M18" i="8"/>
  <c r="L18" i="8"/>
  <c r="K18" i="8"/>
  <c r="J18" i="8"/>
  <c r="I18" i="8"/>
  <c r="G18" i="8"/>
  <c r="F18" i="8"/>
  <c r="E18" i="8"/>
  <c r="P18" i="7"/>
  <c r="O17" i="8"/>
  <c r="N17" i="8"/>
  <c r="M17" i="8"/>
  <c r="L17" i="8"/>
  <c r="K17" i="8"/>
  <c r="I17" i="8"/>
  <c r="H17" i="8"/>
  <c r="G17" i="8"/>
  <c r="F17" i="8"/>
  <c r="E17" i="8"/>
  <c r="D17" i="8"/>
  <c r="N16" i="8"/>
  <c r="M16" i="8"/>
  <c r="L16" i="8"/>
  <c r="J16" i="8"/>
  <c r="I16" i="8"/>
  <c r="H16" i="8"/>
  <c r="G16" i="8"/>
  <c r="F16" i="8"/>
  <c r="E16" i="8"/>
  <c r="D16" i="8"/>
  <c r="O15" i="8"/>
  <c r="M15" i="8"/>
  <c r="L15" i="8"/>
  <c r="K15" i="8"/>
  <c r="J15" i="8"/>
  <c r="I15" i="8"/>
  <c r="H15" i="8"/>
  <c r="G15" i="8"/>
  <c r="F15" i="8"/>
  <c r="E15" i="8"/>
  <c r="D15" i="8"/>
  <c r="O14" i="8"/>
  <c r="N14" i="8"/>
  <c r="K14" i="8"/>
  <c r="J14" i="8"/>
  <c r="G14" i="8"/>
  <c r="F14" i="8"/>
  <c r="O13" i="8"/>
  <c r="N13" i="8"/>
  <c r="M13" i="8"/>
  <c r="L13" i="8"/>
  <c r="K13" i="8"/>
  <c r="J13" i="8"/>
  <c r="H13" i="8"/>
  <c r="G13" i="8"/>
  <c r="F13" i="8"/>
  <c r="E13" i="8"/>
  <c r="D13" i="8"/>
  <c r="O12" i="8"/>
  <c r="N12" i="8"/>
  <c r="M12" i="8"/>
  <c r="L12" i="8"/>
  <c r="K12" i="8"/>
  <c r="J12" i="8"/>
  <c r="H12" i="8"/>
  <c r="G12" i="8"/>
  <c r="F12" i="8"/>
  <c r="E12" i="8"/>
  <c r="D12" i="8"/>
  <c r="O11" i="8"/>
  <c r="M11" i="8"/>
  <c r="K11" i="8"/>
  <c r="J11" i="8"/>
  <c r="I11" i="8"/>
  <c r="H11" i="8"/>
  <c r="G11" i="8"/>
  <c r="E11" i="8"/>
  <c r="O10" i="8"/>
  <c r="N10" i="8"/>
  <c r="M10" i="8"/>
  <c r="L10" i="8"/>
  <c r="K10" i="8"/>
  <c r="I10" i="8"/>
  <c r="H10" i="8"/>
  <c r="G10" i="8"/>
  <c r="F10" i="8"/>
  <c r="E10" i="8"/>
  <c r="D10" i="8"/>
  <c r="O9" i="8"/>
  <c r="M9" i="8"/>
  <c r="L9" i="8"/>
  <c r="K9" i="8"/>
  <c r="J9" i="8"/>
  <c r="I9" i="8"/>
  <c r="G9" i="8"/>
  <c r="E9" i="8"/>
  <c r="D9" i="8"/>
  <c r="O8" i="8"/>
  <c r="N8" i="8"/>
  <c r="M8" i="8"/>
  <c r="L8" i="8"/>
  <c r="K8" i="8"/>
  <c r="J8" i="8"/>
  <c r="I8" i="8"/>
  <c r="G8" i="8"/>
  <c r="F8" i="8"/>
  <c r="E8" i="8"/>
  <c r="P8" i="7"/>
  <c r="M7" i="8"/>
  <c r="J7" i="8"/>
  <c r="I7" i="8"/>
  <c r="H7" i="8"/>
  <c r="E7" i="8"/>
  <c r="P7" i="7"/>
  <c r="O6" i="8"/>
  <c r="N6" i="8"/>
  <c r="M6" i="8"/>
  <c r="K6" i="8"/>
  <c r="I6" i="8"/>
  <c r="G6" i="8"/>
  <c r="F6" i="8"/>
  <c r="E6" i="8"/>
  <c r="M30" i="5"/>
  <c r="K29" i="5"/>
  <c r="P28" i="5"/>
  <c r="H28" i="5"/>
  <c r="K27" i="5"/>
  <c r="I26" i="5"/>
  <c r="K23" i="5"/>
  <c r="N22" i="5"/>
  <c r="F22" i="5"/>
  <c r="L21" i="5"/>
  <c r="D21" i="5"/>
  <c r="K16" i="5"/>
  <c r="N15" i="5"/>
  <c r="F15" i="5"/>
  <c r="L14" i="5"/>
  <c r="D14" i="5"/>
  <c r="M13" i="5"/>
  <c r="J13" i="5"/>
  <c r="E13" i="5"/>
  <c r="D13" i="5"/>
  <c r="O10" i="5"/>
  <c r="N10" i="5"/>
  <c r="M10" i="5"/>
  <c r="L10" i="5"/>
  <c r="K10" i="5"/>
  <c r="J10" i="5"/>
  <c r="I10" i="5"/>
  <c r="H10" i="5"/>
  <c r="G10" i="5"/>
  <c r="F10" i="5"/>
  <c r="E10" i="5"/>
  <c r="D10" i="5"/>
  <c r="M8" i="5"/>
  <c r="I8" i="5"/>
  <c r="H8" i="5"/>
  <c r="D8" i="5"/>
  <c r="N7" i="5"/>
  <c r="L7" i="5"/>
  <c r="P3" i="5"/>
  <c r="J32" i="4"/>
  <c r="J32" i="5" s="1"/>
  <c r="F32" i="4"/>
  <c r="F32" i="5" s="1"/>
  <c r="P30" i="5"/>
  <c r="O32" i="4"/>
  <c r="O32" i="5" s="1"/>
  <c r="L30" i="5"/>
  <c r="J30" i="5"/>
  <c r="G32" i="4"/>
  <c r="G32" i="5" s="1"/>
  <c r="D30" i="5"/>
  <c r="P29" i="5"/>
  <c r="N29" i="5"/>
  <c r="L29" i="5"/>
  <c r="F29" i="5"/>
  <c r="D29" i="5"/>
  <c r="O28" i="5"/>
  <c r="N28" i="5"/>
  <c r="M28" i="5"/>
  <c r="L28" i="5"/>
  <c r="K28" i="5"/>
  <c r="J28" i="5"/>
  <c r="I28" i="5"/>
  <c r="G28" i="5"/>
  <c r="F28" i="5"/>
  <c r="E28" i="5"/>
  <c r="D28" i="5"/>
  <c r="P27" i="5"/>
  <c r="O27" i="5"/>
  <c r="N27" i="5"/>
  <c r="M27" i="5"/>
  <c r="L27" i="5"/>
  <c r="J27" i="5"/>
  <c r="I27" i="5"/>
  <c r="H27" i="5"/>
  <c r="G27" i="5"/>
  <c r="F27" i="5"/>
  <c r="E27" i="5"/>
  <c r="D27" i="5"/>
  <c r="P26" i="5"/>
  <c r="O26" i="5"/>
  <c r="N26" i="5"/>
  <c r="M26" i="5"/>
  <c r="L26" i="5"/>
  <c r="K26" i="5"/>
  <c r="J26" i="5"/>
  <c r="H26" i="5"/>
  <c r="G26" i="5"/>
  <c r="F26" i="5"/>
  <c r="E26" i="5"/>
  <c r="D26" i="5"/>
  <c r="P23" i="5"/>
  <c r="N32" i="4"/>
  <c r="N32" i="5" s="1"/>
  <c r="J23" i="5"/>
  <c r="H32" i="4"/>
  <c r="H32" i="5" s="1"/>
  <c r="E32" i="4"/>
  <c r="E32" i="5" s="1"/>
  <c r="P22" i="5"/>
  <c r="O22" i="5"/>
  <c r="G22" i="5"/>
  <c r="P21" i="5"/>
  <c r="J21" i="5"/>
  <c r="P16" i="5"/>
  <c r="I16" i="5"/>
  <c r="P15" i="5"/>
  <c r="O15" i="5"/>
  <c r="M15" i="5"/>
  <c r="L15" i="5"/>
  <c r="K15" i="5"/>
  <c r="J15" i="5"/>
  <c r="I15" i="5"/>
  <c r="H15" i="5"/>
  <c r="G15" i="5"/>
  <c r="E15" i="5"/>
  <c r="D15" i="5"/>
  <c r="P14" i="5"/>
  <c r="O14" i="5"/>
  <c r="N14" i="5"/>
  <c r="M14" i="5"/>
  <c r="K14" i="5"/>
  <c r="J14" i="5"/>
  <c r="I14" i="5"/>
  <c r="H14" i="5"/>
  <c r="G14" i="5"/>
  <c r="F14" i="5"/>
  <c r="E14" i="5"/>
  <c r="P13" i="5"/>
  <c r="O13" i="5"/>
  <c r="N13" i="5"/>
  <c r="L13" i="5"/>
  <c r="K13" i="5"/>
  <c r="I13" i="5"/>
  <c r="H13" i="5"/>
  <c r="G13" i="5"/>
  <c r="F13" i="5"/>
  <c r="P10" i="4"/>
  <c r="P10" i="5" s="1"/>
  <c r="M9" i="4"/>
  <c r="I9" i="4"/>
  <c r="E9" i="4"/>
  <c r="P8" i="5"/>
  <c r="K8" i="5"/>
  <c r="F9" i="4"/>
  <c r="P7" i="5"/>
  <c r="J7" i="5"/>
  <c r="H7" i="5"/>
  <c r="P18" i="8" l="1"/>
  <c r="P15" i="8"/>
  <c r="P10" i="8"/>
  <c r="P23" i="8"/>
  <c r="E14" i="8"/>
  <c r="I14" i="8"/>
  <c r="M14" i="8"/>
  <c r="P19" i="8"/>
  <c r="P19" i="7"/>
  <c r="P23" i="7"/>
  <c r="G24" i="8"/>
  <c r="K24" i="8"/>
  <c r="K26" i="8" s="1"/>
  <c r="O24" i="8"/>
  <c r="D21" i="7"/>
  <c r="D6" i="8"/>
  <c r="H21" i="7"/>
  <c r="H27" i="7" s="1"/>
  <c r="H6" i="8"/>
  <c r="L21" i="7"/>
  <c r="L6" i="8"/>
  <c r="P6" i="7"/>
  <c r="G7" i="8"/>
  <c r="P7" i="8" s="1"/>
  <c r="G21" i="7"/>
  <c r="K7" i="8"/>
  <c r="K21" i="7"/>
  <c r="K27" i="7" s="1"/>
  <c r="O7" i="8"/>
  <c r="O21" i="8" s="1"/>
  <c r="O21" i="7"/>
  <c r="P20" i="7"/>
  <c r="F21" i="7"/>
  <c r="E22" i="8"/>
  <c r="I22" i="8"/>
  <c r="M22" i="8"/>
  <c r="E26" i="7"/>
  <c r="P10" i="7"/>
  <c r="J17" i="8"/>
  <c r="J21" i="7"/>
  <c r="J27" i="7" s="1"/>
  <c r="P11" i="8"/>
  <c r="P15" i="7"/>
  <c r="K16" i="8"/>
  <c r="O16" i="8"/>
  <c r="N21" i="7"/>
  <c r="G26" i="7"/>
  <c r="K26" i="7"/>
  <c r="O26" i="7"/>
  <c r="N25" i="8"/>
  <c r="N26" i="8" s="1"/>
  <c r="J21" i="8"/>
  <c r="I21" i="8"/>
  <c r="G21" i="8"/>
  <c r="P9" i="7"/>
  <c r="D14" i="8"/>
  <c r="H14" i="8"/>
  <c r="P14" i="7"/>
  <c r="E21" i="7"/>
  <c r="I21" i="7"/>
  <c r="I27" i="7" s="1"/>
  <c r="M21" i="7"/>
  <c r="M27" i="7" s="1"/>
  <c r="D26" i="8"/>
  <c r="H26" i="8"/>
  <c r="L26" i="8"/>
  <c r="P22" i="7"/>
  <c r="D26" i="7"/>
  <c r="H26" i="7"/>
  <c r="L26" i="7"/>
  <c r="D8" i="8"/>
  <c r="P8" i="8" s="1"/>
  <c r="F9" i="8"/>
  <c r="N9" i="8"/>
  <c r="N21" i="8" s="1"/>
  <c r="D20" i="8"/>
  <c r="P20" i="8" s="1"/>
  <c r="G22" i="8"/>
  <c r="O26" i="8"/>
  <c r="P12" i="8"/>
  <c r="P12" i="7"/>
  <c r="P16" i="7"/>
  <c r="F26" i="8"/>
  <c r="J26" i="8"/>
  <c r="P24" i="7"/>
  <c r="F26" i="7"/>
  <c r="J26" i="7"/>
  <c r="N26" i="7"/>
  <c r="P13" i="8"/>
  <c r="P13" i="7"/>
  <c r="P17" i="8"/>
  <c r="P17" i="7"/>
  <c r="M24" i="8"/>
  <c r="P24" i="8" s="1"/>
  <c r="P25" i="8"/>
  <c r="P25" i="7"/>
  <c r="F9" i="5"/>
  <c r="F18" i="4"/>
  <c r="J8" i="5"/>
  <c r="N8" i="5"/>
  <c r="F21" i="5"/>
  <c r="N21" i="5"/>
  <c r="G7" i="5"/>
  <c r="H23" i="5"/>
  <c r="J9" i="4"/>
  <c r="E16" i="5"/>
  <c r="M16" i="5"/>
  <c r="I23" i="5"/>
  <c r="H30" i="5"/>
  <c r="P32" i="4"/>
  <c r="P32" i="5" s="1"/>
  <c r="E9" i="5"/>
  <c r="D9" i="4"/>
  <c r="H9" i="4"/>
  <c r="L9" i="4"/>
  <c r="P9" i="4"/>
  <c r="E21" i="5"/>
  <c r="I21" i="5"/>
  <c r="M21" i="5"/>
  <c r="D22" i="5"/>
  <c r="H22" i="5"/>
  <c r="L22" i="5"/>
  <c r="G29" i="5"/>
  <c r="O29" i="5"/>
  <c r="F30" i="5"/>
  <c r="N30" i="5"/>
  <c r="I32" i="4"/>
  <c r="I32" i="5" s="1"/>
  <c r="F7" i="5"/>
  <c r="K7" i="5"/>
  <c r="G8" i="5"/>
  <c r="L8" i="5"/>
  <c r="M9" i="5"/>
  <c r="G16" i="5"/>
  <c r="O16" i="5"/>
  <c r="K21" i="5"/>
  <c r="E22" i="5"/>
  <c r="M22" i="5"/>
  <c r="G23" i="5"/>
  <c r="O23" i="5"/>
  <c r="I29" i="5"/>
  <c r="K30" i="5"/>
  <c r="F8" i="5"/>
  <c r="H29" i="5"/>
  <c r="G30" i="5"/>
  <c r="O30" i="5"/>
  <c r="I9" i="5"/>
  <c r="H16" i="5"/>
  <c r="N9" i="4"/>
  <c r="E23" i="5"/>
  <c r="M23" i="5"/>
  <c r="M32" i="4"/>
  <c r="M32" i="5" s="1"/>
  <c r="E29" i="5"/>
  <c r="M29" i="5"/>
  <c r="K32" i="4"/>
  <c r="K32" i="5" s="1"/>
  <c r="O8" i="5"/>
  <c r="G21" i="5"/>
  <c r="O21" i="5"/>
  <c r="I22" i="5"/>
  <c r="E7" i="5"/>
  <c r="I7" i="5"/>
  <c r="M7" i="5"/>
  <c r="G9" i="4"/>
  <c r="K9" i="4"/>
  <c r="O9" i="4"/>
  <c r="F16" i="5"/>
  <c r="J16" i="5"/>
  <c r="N16" i="5"/>
  <c r="E18" i="4"/>
  <c r="I18" i="4"/>
  <c r="M18" i="4"/>
  <c r="K22" i="5"/>
  <c r="F23" i="5"/>
  <c r="N23" i="5"/>
  <c r="J29" i="5"/>
  <c r="I30" i="5"/>
  <c r="D32" i="4"/>
  <c r="D32" i="5" s="1"/>
  <c r="L32" i="4"/>
  <c r="L32" i="5" s="1"/>
  <c r="D7" i="5"/>
  <c r="O7" i="5"/>
  <c r="E8" i="5"/>
  <c r="D16" i="5"/>
  <c r="L16" i="5"/>
  <c r="H21" i="5"/>
  <c r="J22" i="5"/>
  <c r="D23" i="5"/>
  <c r="L23" i="5"/>
  <c r="E30" i="5"/>
  <c r="E27" i="7" l="1"/>
  <c r="P16" i="8"/>
  <c r="P26" i="7"/>
  <c r="K21" i="8"/>
  <c r="P22" i="8"/>
  <c r="P26" i="8" s="1"/>
  <c r="G26" i="8"/>
  <c r="P14" i="8"/>
  <c r="K27" i="8"/>
  <c r="O27" i="8"/>
  <c r="J27" i="8"/>
  <c r="I26" i="8"/>
  <c r="I27" i="8" s="1"/>
  <c r="O27" i="7"/>
  <c r="G27" i="7"/>
  <c r="L21" i="8"/>
  <c r="M21" i="8"/>
  <c r="N27" i="7"/>
  <c r="F21" i="8"/>
  <c r="L27" i="7"/>
  <c r="N27" i="8"/>
  <c r="M26" i="8"/>
  <c r="E26" i="8"/>
  <c r="P21" i="7"/>
  <c r="P27" i="7" s="1"/>
  <c r="H21" i="8"/>
  <c r="D21" i="8"/>
  <c r="P6" i="8"/>
  <c r="P9" i="8"/>
  <c r="E21" i="8"/>
  <c r="F27" i="7"/>
  <c r="D27" i="7"/>
  <c r="L9" i="5"/>
  <c r="L18" i="4"/>
  <c r="E35" i="4"/>
  <c r="E36" i="4" s="1"/>
  <c r="E18" i="5"/>
  <c r="K9" i="5"/>
  <c r="K18" i="4"/>
  <c r="N18" i="4"/>
  <c r="N9" i="5"/>
  <c r="P18" i="4"/>
  <c r="P9" i="5"/>
  <c r="J9" i="5"/>
  <c r="J18" i="4"/>
  <c r="G9" i="5"/>
  <c r="G18" i="4"/>
  <c r="F18" i="5"/>
  <c r="F35" i="4"/>
  <c r="M36" i="4"/>
  <c r="M18" i="5"/>
  <c r="M35" i="4"/>
  <c r="H9" i="5"/>
  <c r="H18" i="4"/>
  <c r="I35" i="4"/>
  <c r="I18" i="5"/>
  <c r="O9" i="5"/>
  <c r="O18" i="4"/>
  <c r="D18" i="4"/>
  <c r="D9" i="5"/>
  <c r="H27" i="8" l="1"/>
  <c r="F27" i="8"/>
  <c r="P21" i="8"/>
  <c r="M27" i="8"/>
  <c r="L27" i="8"/>
  <c r="E27" i="8"/>
  <c r="D27" i="8"/>
  <c r="G27" i="8"/>
  <c r="K18" i="5"/>
  <c r="K36" i="4"/>
  <c r="K35" i="4"/>
  <c r="F35" i="5"/>
  <c r="H35" i="4"/>
  <c r="H18" i="5"/>
  <c r="H36" i="4"/>
  <c r="M36" i="5"/>
  <c r="I35" i="5"/>
  <c r="I36" i="5" s="1"/>
  <c r="G18" i="5"/>
  <c r="G35" i="4"/>
  <c r="D35" i="4"/>
  <c r="D36" i="4" s="1"/>
  <c r="D18" i="5"/>
  <c r="J35" i="4"/>
  <c r="J18" i="5"/>
  <c r="J36" i="4"/>
  <c r="E35" i="5"/>
  <c r="L35" i="4"/>
  <c r="L18" i="5"/>
  <c r="L36" i="4"/>
  <c r="O18" i="5"/>
  <c r="O35" i="4"/>
  <c r="I36" i="4"/>
  <c r="M35" i="5"/>
  <c r="F36" i="4"/>
  <c r="P35" i="4"/>
  <c r="P35" i="5" s="1"/>
  <c r="P18" i="5"/>
  <c r="P36" i="4"/>
  <c r="N18" i="5"/>
  <c r="N35" i="4"/>
  <c r="N36" i="4" s="1"/>
  <c r="P27" i="8" l="1"/>
  <c r="J36" i="5"/>
  <c r="G35" i="5"/>
  <c r="L35" i="5"/>
  <c r="J35" i="5"/>
  <c r="G36" i="4"/>
  <c r="F36" i="5"/>
  <c r="H35" i="5"/>
  <c r="H36" i="5" s="1"/>
  <c r="K35" i="5"/>
  <c r="O35" i="5"/>
  <c r="D35" i="5"/>
  <c r="N35" i="5"/>
  <c r="N36" i="5" s="1"/>
  <c r="P36" i="5"/>
  <c r="O36" i="4"/>
  <c r="E36" i="5"/>
  <c r="K36" i="5"/>
  <c r="D36" i="5" l="1"/>
  <c r="O36" i="5"/>
  <c r="L36" i="5"/>
  <c r="G36" i="5"/>
</calcChain>
</file>

<file path=xl/sharedStrings.xml><?xml version="1.0" encoding="utf-8"?>
<sst xmlns="http://schemas.openxmlformats.org/spreadsheetml/2006/main" count="922" uniqueCount="186">
  <si>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</si>
  <si>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</si>
  <si>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</si>
  <si>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</si>
  <si>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</si>
  <si>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</si>
  <si>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</si>
  <si>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</si>
  <si>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</si>
  <si>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</si>
  <si>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</si>
  <si>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</si>
  <si>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</si>
  <si>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kWh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</si>
  <si>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</si>
  <si>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</si>
  <si>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</si>
  <si>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</si>
  <si>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</si>
  <si>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</si>
  <si>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</si>
  <si>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</si>
  <si>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</si>
  <si>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</si>
  <si>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</si>
  <si>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</si>
  <si>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</si>
  <si>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</si>
  <si>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</si>
  <si>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</si>
  <si>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</si>
  <si>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</si>
  <si>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</si>
  <si>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</si>
  <si>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2013/2012</t>
  </si>
  <si>
    <t>GWh</t>
  </si>
  <si>
    <t>%</t>
  </si>
  <si>
    <t>2013/12</t>
  </si>
  <si>
    <t>BSI Jajce (kvalifikovani kupac)</t>
  </si>
  <si>
    <t xml:space="preserve">  </t>
  </si>
  <si>
    <t>MWh</t>
  </si>
  <si>
    <t>∑</t>
  </si>
  <si>
    <t>MWh/h</t>
  </si>
  <si>
    <t>ЕРС</t>
  </si>
  <si>
    <t>ЕП БиХ</t>
  </si>
  <si>
    <t>ЕП ХЗХБ</t>
  </si>
  <si>
    <t>Дистрикт Брчко</t>
  </si>
  <si>
    <t>Дан</t>
  </si>
  <si>
    <t>Сат</t>
  </si>
  <si>
    <t>Макс дневна</t>
  </si>
  <si>
    <t>Мин дневна</t>
  </si>
  <si>
    <t>Макс сатна</t>
  </si>
  <si>
    <t>Мин сатна</t>
  </si>
  <si>
    <t>Јануар</t>
  </si>
  <si>
    <t>Фебруар</t>
  </si>
  <si>
    <t>Март</t>
  </si>
  <si>
    <t>Април</t>
  </si>
  <si>
    <t>Мај</t>
  </si>
  <si>
    <t>Јуни</t>
  </si>
  <si>
    <t>Јули</t>
  </si>
  <si>
    <t>Септембар</t>
  </si>
  <si>
    <t>Октобар</t>
  </si>
  <si>
    <t>Новембар</t>
  </si>
  <si>
    <t>Децембар</t>
  </si>
  <si>
    <t>ДАН</t>
  </si>
  <si>
    <t>САТ</t>
  </si>
  <si>
    <t>Карактеристичне потрошње електричне енергије у БиХ у 2013. години</t>
  </si>
  <si>
    <t>МАКС. САТНА ПОТРОШЊА</t>
  </si>
  <si>
    <t>МИН. САТНА ПОТРОШЊА</t>
  </si>
  <si>
    <t>МАКС ДНЕВНА ПОТРОШЊА</t>
  </si>
  <si>
    <t>МИН ДНЕВНА ПОТРОШЊА</t>
  </si>
  <si>
    <t>Подаци о карактеристичној сатној и дневној потрошњи у 2013. години</t>
  </si>
  <si>
    <t>БИЛАНС ЕЛЕКТРИЧНЕ ЕНЕРГИЈЕ НА ПРЕНОСНОЈ МРЕЖИ</t>
  </si>
  <si>
    <t>ХЕ</t>
  </si>
  <si>
    <t>ТЕ</t>
  </si>
  <si>
    <t>Енергија из дистрибутивне мреже</t>
  </si>
  <si>
    <t>Пријем електричне енергије од сусједних еес</t>
  </si>
  <si>
    <t>од ЕЕС Хрватске</t>
  </si>
  <si>
    <t>од ЕЕС Србије</t>
  </si>
  <si>
    <t>од ЕЕС Црне Горе</t>
  </si>
  <si>
    <r>
      <t xml:space="preserve">Пријем УКУПНО </t>
    </r>
    <r>
      <rPr>
        <sz val="10"/>
        <color indexed="8"/>
        <rFont val="Times New Roman"/>
        <family val="1"/>
      </rPr>
      <t>(5..7)</t>
    </r>
  </si>
  <si>
    <r>
      <t xml:space="preserve">РАСПОЛОЖИВА ЕНЕРГИЈА </t>
    </r>
    <r>
      <rPr>
        <sz val="10"/>
        <color indexed="8"/>
        <rFont val="Times New Roman"/>
        <family val="1"/>
      </rPr>
      <t>(3+4+8)</t>
    </r>
  </si>
  <si>
    <t>Дистрибутивне компаније</t>
  </si>
  <si>
    <t>Испорука електричне енергије за сусједне еес</t>
  </si>
  <si>
    <t>за ЕЕС Хрватске</t>
  </si>
  <si>
    <t>за ЕЕС Србије</t>
  </si>
  <si>
    <t>за ЕЕС Црне Горе</t>
  </si>
  <si>
    <r>
      <t>Испорука УКУПНО</t>
    </r>
    <r>
      <rPr>
        <sz val="10"/>
        <color indexed="8"/>
        <rFont val="Times New Roman"/>
        <family val="1"/>
      </rPr>
      <t xml:space="preserve"> (13..15)</t>
    </r>
  </si>
  <si>
    <t>Пумпни рад</t>
  </si>
  <si>
    <r>
      <t xml:space="preserve">ПОТРЕБНА ЕНЕРГИЈА </t>
    </r>
    <r>
      <rPr>
        <sz val="10"/>
        <color indexed="8"/>
        <rFont val="Times New Roman"/>
        <family val="1"/>
      </rPr>
      <t>(12+16+17)</t>
    </r>
  </si>
  <si>
    <t>Преносни губици</t>
  </si>
  <si>
    <r>
      <t xml:space="preserve">Преносни губици </t>
    </r>
    <r>
      <rPr>
        <b/>
        <sz val="10"/>
        <color indexed="8"/>
        <rFont val="Times New Roman"/>
        <family val="1"/>
      </rPr>
      <t>(9-18)</t>
    </r>
  </si>
  <si>
    <r>
      <t xml:space="preserve">У односу на расположиву енергију </t>
    </r>
    <r>
      <rPr>
        <sz val="10"/>
        <color indexed="8"/>
        <rFont val="Times New Roman"/>
        <family val="1"/>
      </rPr>
      <t>(19)/(9)</t>
    </r>
  </si>
  <si>
    <r>
      <t>Директно прик</t>
    </r>
    <r>
      <rPr>
        <sz val="12"/>
        <color indexed="8"/>
        <rFont val="Calibri"/>
        <family val="2"/>
      </rPr>
      <t>љ</t>
    </r>
    <r>
      <rPr>
        <sz val="12"/>
        <color indexed="8"/>
        <rFont val="Times New Roman"/>
        <family val="1"/>
        <charset val="238"/>
      </rPr>
      <t xml:space="preserve">учени потрошачи </t>
    </r>
    <r>
      <rPr>
        <vertAlign val="superscript"/>
        <sz val="12"/>
        <color indexed="8"/>
        <rFont val="Times New Roman"/>
        <family val="1"/>
        <charset val="238"/>
      </rPr>
      <t>*</t>
    </r>
  </si>
  <si>
    <r>
      <t>Преузима</t>
    </r>
    <r>
      <rPr>
        <b/>
        <sz val="12"/>
        <color indexed="8"/>
        <rFont val="Calibri"/>
        <family val="2"/>
      </rPr>
      <t>њ</t>
    </r>
    <r>
      <rPr>
        <b/>
        <sz val="12"/>
        <color indexed="8"/>
        <rFont val="Times New Roman"/>
        <family val="1"/>
        <charset val="238"/>
      </rPr>
      <t xml:space="preserve">е УКУПНО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(10+11)</t>
    </r>
  </si>
  <si>
    <t>Преузимање електричне енергије са преносне мреже</t>
  </si>
  <si>
    <t>Производња електричне енергије на преносној мрежи</t>
  </si>
  <si>
    <r>
      <t xml:space="preserve">Производња УКУПНО </t>
    </r>
    <r>
      <rPr>
        <sz val="10"/>
        <color indexed="8"/>
        <rFont val="Times New Roman"/>
        <family val="1"/>
      </rPr>
      <t>(1+2)</t>
    </r>
  </si>
  <si>
    <r>
      <t>*</t>
    </r>
    <r>
      <rPr>
        <sz val="12"/>
        <rFont val="Times New Roman"/>
        <family val="1"/>
        <charset val="238"/>
      </rPr>
      <t xml:space="preserve"> Ук</t>
    </r>
    <r>
      <rPr>
        <sz val="12"/>
        <rFont val="Calibri"/>
        <family val="2"/>
      </rPr>
      <t>љ</t>
    </r>
    <r>
      <rPr>
        <sz val="12"/>
        <rFont val="Times New Roman"/>
        <family val="1"/>
        <charset val="238"/>
      </rPr>
      <t>учујући потрош</t>
    </r>
    <r>
      <rPr>
        <sz val="12"/>
        <rFont val="Calibri"/>
        <family val="2"/>
      </rPr>
      <t>њ</t>
    </r>
    <r>
      <rPr>
        <sz val="12"/>
        <rFont val="Times New Roman"/>
        <family val="1"/>
        <charset val="238"/>
      </rPr>
      <t>у квалификованих купаца</t>
    </r>
  </si>
  <si>
    <t>ПРОИЗВОДЊА ЕЛЕКТРИЧНЕ ЕНЕРГИЈЕ НА ПРЕНОСНОЈ МРЕЖИ</t>
  </si>
  <si>
    <t xml:space="preserve">ПРОИЗВОДЊА </t>
  </si>
  <si>
    <t>ХЕ Јабланица</t>
  </si>
  <si>
    <t>ХЕ Грабовица</t>
  </si>
  <si>
    <t>ХЕ Салаковац</t>
  </si>
  <si>
    <t>ХЕ Вишеград</t>
  </si>
  <si>
    <t>ХЕ Дубровник (Г2)</t>
  </si>
  <si>
    <t>ХЕ Бочац</t>
  </si>
  <si>
    <t>ХЕ Рама</t>
  </si>
  <si>
    <t>ХЕ Мостар</t>
  </si>
  <si>
    <t>ХЕ Јајце 1</t>
  </si>
  <si>
    <t>ХЕ Јајце 2</t>
  </si>
  <si>
    <t>ХЕ Пећ-Млини</t>
  </si>
  <si>
    <t>ХЕ Мостарско Блато*</t>
  </si>
  <si>
    <r>
      <t>ПХЕ Чап</t>
    </r>
    <r>
      <rPr>
        <sz val="11"/>
        <color indexed="8"/>
        <rFont val="Calibri"/>
        <family val="2"/>
      </rPr>
      <t>љ</t>
    </r>
    <r>
      <rPr>
        <sz val="11"/>
        <color indexed="8"/>
        <rFont val="Times New Roman"/>
        <family val="1"/>
        <charset val="238"/>
      </rPr>
      <t>ина</t>
    </r>
  </si>
  <si>
    <t>ХИДРОЕЛЕКТРАНЕ</t>
  </si>
  <si>
    <t>ТЕРМОСЛЕКТРАНЕ</t>
  </si>
  <si>
    <t>*Енергија произведена у тестном раду</t>
  </si>
  <si>
    <t>ТЕ Тузла</t>
  </si>
  <si>
    <r>
      <t>ТЕ Кака</t>
    </r>
    <r>
      <rPr>
        <sz val="11"/>
        <color indexed="8"/>
        <rFont val="Calibri"/>
        <family val="2"/>
      </rPr>
      <t>њ</t>
    </r>
  </si>
  <si>
    <r>
      <t>ТЕ Уг</t>
    </r>
    <r>
      <rPr>
        <sz val="11"/>
        <color indexed="8"/>
        <rFont val="Calibri"/>
        <family val="2"/>
      </rPr>
      <t>љ</t>
    </r>
    <r>
      <rPr>
        <sz val="11"/>
        <color indexed="8"/>
        <rFont val="Times New Roman"/>
        <family val="1"/>
        <charset val="238"/>
      </rPr>
      <t>евик</t>
    </r>
  </si>
  <si>
    <t>ТЕ Гацко</t>
  </si>
  <si>
    <t>ПОТРОШЊА ЕЛЕКТРИЧНЕ ЕНЕРГИЈЕ НА ПРЕНОСНОЈ МРЕЖИ</t>
  </si>
  <si>
    <t>ПОТРОШЊА</t>
  </si>
  <si>
    <t>Електрокрајина</t>
  </si>
  <si>
    <t>Електродобој</t>
  </si>
  <si>
    <r>
      <t>Електробије</t>
    </r>
    <r>
      <rPr>
        <sz val="12"/>
        <color indexed="8"/>
        <rFont val="Calibri"/>
        <family val="2"/>
      </rPr>
      <t>љ</t>
    </r>
    <r>
      <rPr>
        <sz val="12"/>
        <color indexed="8"/>
        <rFont val="Times New Roman"/>
        <family val="1"/>
        <charset val="238"/>
      </rPr>
      <t>ина</t>
    </r>
  </si>
  <si>
    <t>Електродистрибуција Пале</t>
  </si>
  <si>
    <t>Електрохерцеговина</t>
  </si>
  <si>
    <r>
      <t>РиТУ ЕРС (Уг</t>
    </r>
    <r>
      <rPr>
        <sz val="12"/>
        <color indexed="8"/>
        <rFont val="Calibri"/>
        <family val="2"/>
      </rPr>
      <t>љ</t>
    </r>
    <r>
      <rPr>
        <sz val="9"/>
        <color indexed="8"/>
        <rFont val="Times New Roman"/>
        <family val="1"/>
        <charset val="238"/>
      </rPr>
      <t>евик и Гацко)</t>
    </r>
  </si>
  <si>
    <t>ЕД Сарајево</t>
  </si>
  <si>
    <t>ЕД Тузла</t>
  </si>
  <si>
    <t>ЕД Зеница</t>
  </si>
  <si>
    <t>ЕД Мостар</t>
  </si>
  <si>
    <t>ЕД Бихаћ</t>
  </si>
  <si>
    <t>Директни потрошачи</t>
  </si>
  <si>
    <t>ЕД Западнохерцеговачка</t>
  </si>
  <si>
    <t>ЕД Херцеговачко-Неретванска</t>
  </si>
  <si>
    <t>ЕД Херцег Босанска</t>
  </si>
  <si>
    <r>
      <t>ЕД Сред</t>
    </r>
    <r>
      <rPr>
        <sz val="12"/>
        <color indexed="8"/>
        <rFont val="Times New Roman"/>
        <family val="1"/>
      </rPr>
      <t>њ</t>
    </r>
    <r>
      <rPr>
        <sz val="9"/>
        <color indexed="8"/>
        <rFont val="Times New Roman"/>
        <family val="1"/>
        <charset val="238"/>
      </rPr>
      <t>а Босна</t>
    </r>
  </si>
  <si>
    <t>ЕД Посавска</t>
  </si>
  <si>
    <t>Алуминиј (квалификовани купац)</t>
  </si>
  <si>
    <r>
      <t>Потрош</t>
    </r>
    <r>
      <rPr>
        <b/>
        <sz val="12"/>
        <color indexed="8"/>
        <rFont val="Times New Roman"/>
        <family val="1"/>
      </rPr>
      <t>њ</t>
    </r>
    <r>
      <rPr>
        <b/>
        <sz val="9"/>
        <color indexed="8"/>
        <rFont val="Times New Roman"/>
        <family val="1"/>
        <charset val="238"/>
      </rPr>
      <t>а на преносниј мрежи</t>
    </r>
  </si>
  <si>
    <r>
      <t>Пумпни рад ПХЕ Чап</t>
    </r>
    <r>
      <rPr>
        <sz val="12"/>
        <color indexed="8"/>
        <rFont val="Calibri"/>
        <family val="2"/>
      </rPr>
      <t>љ</t>
    </r>
    <r>
      <rPr>
        <sz val="9"/>
        <color indexed="8"/>
        <rFont val="Times New Roman"/>
        <family val="1"/>
      </rPr>
      <t>ина</t>
    </r>
  </si>
  <si>
    <r>
      <t>Преузима</t>
    </r>
    <r>
      <rPr>
        <b/>
        <sz val="12"/>
        <color indexed="8"/>
        <rFont val="Times New Roman"/>
        <family val="1"/>
      </rPr>
      <t>њ</t>
    </r>
    <r>
      <rPr>
        <b/>
        <sz val="12"/>
        <color indexed="8"/>
        <rFont val="Times New Roman"/>
        <family val="1"/>
        <charset val="238"/>
      </rPr>
      <t>е са преносне мреже</t>
    </r>
  </si>
  <si>
    <r>
      <t>Макс. сатна потрош</t>
    </r>
    <r>
      <rPr>
        <b/>
        <sz val="11"/>
        <rFont val="Calibri"/>
        <family val="2"/>
      </rPr>
      <t>ња</t>
    </r>
  </si>
  <si>
    <r>
      <t>Мин. сатна потрош</t>
    </r>
    <r>
      <rPr>
        <b/>
        <sz val="11"/>
        <rFont val="Calibri"/>
        <family val="2"/>
      </rPr>
      <t>ња</t>
    </r>
  </si>
  <si>
    <t>Макс. дхевна потрошња</t>
  </si>
  <si>
    <t>Мин. дхевна потрошња</t>
  </si>
  <si>
    <t>Мјесец</t>
  </si>
  <si>
    <t>Дијаграм потрошње за дан у мјесецу са максималном сатном потрошњом</t>
  </si>
  <si>
    <t>Дијаграм потрошње за дан у мјесецу са минималном сатном потрошњом</t>
  </si>
  <si>
    <t>Дијаграм потрошње 3. сриједе у мјесецу</t>
  </si>
  <si>
    <t>Дијаграм потрошње за дан у мјесецу са минималном потрошњом</t>
  </si>
  <si>
    <t>Дијаграм потрошње за дан у мјесецу са максималном потрошњом</t>
  </si>
  <si>
    <t>ДЕКЛАРИСАНИ ПРОГРАМ РАЗМЈЕНЕ БиХ СА СУСЈЕДНИМ СИСТЕМИМА</t>
  </si>
  <si>
    <t>ДЕКЛАРИСАНА РАЗМЈЕНА</t>
  </si>
  <si>
    <t>БиХ &lt;-- ХР (ХОПС)</t>
  </si>
  <si>
    <t>БиХ &lt;-- СР (ЕМС)</t>
  </si>
  <si>
    <t>БиХ &lt;-- ЦГ (ЕПЦГ)</t>
  </si>
  <si>
    <t>Пријем БиХ</t>
  </si>
  <si>
    <t>Испорука БиХ</t>
  </si>
  <si>
    <t>Биланс БиХ  (2) - (1)</t>
  </si>
  <si>
    <t>Биланс ХР (ХОПС)</t>
  </si>
  <si>
    <t>Биланс СР (ЕМС)</t>
  </si>
  <si>
    <t>Биланс ЦГ (ЕПЦГ)</t>
  </si>
  <si>
    <t>Транзит</t>
  </si>
  <si>
    <t>БиХ --&gt; ХР (ХОПС)</t>
  </si>
  <si>
    <t>БиХ --&gt; СР (ЕМС)</t>
  </si>
  <si>
    <t>БиХ --&gt; ЦГ (ЕПЦГ)</t>
  </si>
  <si>
    <t>ФИЗИЧКА РАЗМЈЕНА БиХ СА СУСЈЕДНИМ СИСТЕМИМА НА ПРЕНОСНОЈ МРЕЖИ</t>
  </si>
  <si>
    <t>ФИЗИЧКИ ТОКОВИ</t>
  </si>
  <si>
    <r>
      <t>Одступа</t>
    </r>
    <r>
      <rPr>
        <b/>
        <sz val="12"/>
        <rFont val="Calibri"/>
        <family val="2"/>
      </rPr>
      <t>њ</t>
    </r>
    <r>
      <rPr>
        <b/>
        <sz val="12"/>
        <rFont val="Calibri"/>
        <family val="2"/>
        <scheme val="minor"/>
      </rPr>
      <t>е еес БиХ према интерконекцији у 2013. години</t>
    </r>
  </si>
  <si>
    <r>
      <t>Одступа</t>
    </r>
    <r>
      <rPr>
        <b/>
        <sz val="10"/>
        <rFont val="Calibri"/>
        <family val="2"/>
      </rPr>
      <t>ње - Мањак енергије</t>
    </r>
  </si>
  <si>
    <r>
      <t>Одступа</t>
    </r>
    <r>
      <rPr>
        <b/>
        <sz val="10"/>
        <rFont val="Calibri"/>
        <family val="2"/>
      </rPr>
      <t>ње - Вишак енергије</t>
    </r>
  </si>
  <si>
    <r>
      <t>Одступа</t>
    </r>
    <r>
      <rPr>
        <b/>
        <sz val="10"/>
        <rFont val="Calibri"/>
        <family val="2"/>
      </rPr>
      <t>ње - Укупно</t>
    </r>
  </si>
  <si>
    <t>Макс. сатно</t>
  </si>
  <si>
    <t>Просјечно</t>
  </si>
  <si>
    <t>Укупно</t>
  </si>
  <si>
    <t>Мин. сатно</t>
  </si>
  <si>
    <r>
      <t>ХЕ Треби</t>
    </r>
    <r>
      <rPr>
        <sz val="11"/>
        <color indexed="8"/>
        <rFont val="Times New Roman"/>
        <family val="1"/>
      </rPr>
      <t>њ</t>
    </r>
    <r>
      <rPr>
        <sz val="11"/>
        <color indexed="8"/>
        <rFont val="Times New Roman"/>
        <family val="1"/>
        <charset val="238"/>
      </rPr>
      <t>е 1</t>
    </r>
  </si>
  <si>
    <r>
      <t>ХЕ Треби</t>
    </r>
    <r>
      <rPr>
        <sz val="11"/>
        <color indexed="8"/>
        <rFont val="Times New Roman"/>
        <family val="1"/>
      </rPr>
      <t>њ</t>
    </r>
    <r>
      <rPr>
        <sz val="11"/>
        <color indexed="8"/>
        <rFont val="Times New Roman"/>
        <family val="1"/>
        <charset val="238"/>
      </rPr>
      <t>е 2</t>
    </r>
  </si>
  <si>
    <t>Август</t>
  </si>
  <si>
    <t>ЕПБИХ</t>
  </si>
  <si>
    <t>ЕПХЗХБ</t>
  </si>
  <si>
    <t>Потрошња електричне енергије на преносној мрежи</t>
  </si>
  <si>
    <t>Унутрашња трговина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</si>
</sst>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\ ###\ ###\ ##0"/>
    <numFmt numFmtId="165" formatCode="0.0"/>
    <numFmt numFmtId="166" formatCode="#,##0.0"/>
    <numFmt numFmtId="167" formatCode="0.0%"/>
    <numFmt numFmtId="168" formatCode="#,##0.0_);\(#,##0.0\)"/>
    <numFmt numFmtId="169" formatCode="#,##0.00000_);\(#,##0.00000\)"/>
    <numFmt numFmtId="170" formatCode="[$-409]d\-mmm\-yy;@"/>
    <numFmt numFmtId="171" formatCode="dd\-mm\-yyyy"/>
    <numFmt numFmtId="172" formatCode="dd/mm/yyyy/"/>
    <numFmt numFmtId="173" formatCode="h:mm;@"/>
  </numFmts>
  <fonts count="64">
    <font>
      <sz val="11"/>
      <color theme="1"/>
      <name val="Calibri"/>
      <family val="2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vertAlign val="superscript"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2"/>
      <name val="Courier"/>
      <family val="3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imes New Roman"/>
      <family val="1"/>
    </font>
    <font>
      <i/>
      <sz val="10"/>
      <color indexed="8"/>
      <name val="Times New Roman"/>
      <family val="1"/>
      <charset val="238"/>
    </font>
    <font>
      <i/>
      <sz val="10"/>
      <name val="Arial"/>
      <family val="2"/>
    </font>
    <font>
      <b/>
      <sz val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name val="Arial"/>
      <family val="2"/>
      <charset val="238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sz val="12"/>
      <color indexed="8"/>
      <name val="Calibri"/>
      <family val="2"/>
    </font>
    <font>
      <sz val="9"/>
      <color indexed="8"/>
      <name val="Times New Roman"/>
      <family val="1"/>
      <charset val="238"/>
    </font>
    <font>
      <b/>
      <sz val="12"/>
      <color indexed="8"/>
      <name val="Calibri"/>
      <family val="2"/>
    </font>
    <font>
      <b/>
      <sz val="9"/>
      <color indexed="8"/>
      <name val="Times New Roman"/>
      <family val="1"/>
      <charset val="238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" fontId="1" fillId="0" borderId="0"/>
    <xf numFmtId="9" fontId="12" fillId="0" borderId="0" applyFont="0" applyFill="0" applyBorder="0" applyAlignment="0" applyProtection="0"/>
    <xf numFmtId="0" fontId="17" fillId="0" borderId="0"/>
    <xf numFmtId="168" fontId="18" fillId="0" borderId="0"/>
    <xf numFmtId="9" fontId="17" fillId="0" borderId="0" applyFont="0" applyFill="0" applyBorder="0" applyAlignment="0" applyProtection="0"/>
  </cellStyleXfs>
  <cellXfs count="524">
    <xf numFmtId="0" fontId="0" fillId="0" borderId="0" xfId="0"/>
    <xf numFmtId="1" fontId="3" fillId="0" borderId="0" xfId="1" applyFont="1"/>
    <xf numFmtId="1" fontId="5" fillId="2" borderId="3" xfId="1" applyFont="1" applyFill="1" applyBorder="1" applyAlignment="1" applyProtection="1">
      <alignment horizontal="center" vertical="center"/>
      <protection locked="0"/>
    </xf>
    <xf numFmtId="1" fontId="5" fillId="2" borderId="4" xfId="1" applyFont="1" applyFill="1" applyBorder="1" applyAlignment="1" applyProtection="1">
      <alignment horizontal="center" vertical="center"/>
      <protection locked="0"/>
    </xf>
    <xf numFmtId="1" fontId="5" fillId="2" borderId="5" xfId="1" applyNumberFormat="1" applyFont="1" applyFill="1" applyBorder="1" applyAlignment="1" applyProtection="1">
      <alignment horizontal="center" vertical="center"/>
      <protection locked="0"/>
    </xf>
    <xf numFmtId="1" fontId="4" fillId="2" borderId="1" xfId="1" applyFont="1" applyFill="1" applyBorder="1" applyAlignment="1" applyProtection="1"/>
    <xf numFmtId="164" fontId="4" fillId="2" borderId="4" xfId="1" applyNumberFormat="1" applyFont="1" applyFill="1" applyBorder="1" applyAlignment="1" applyProtection="1"/>
    <xf numFmtId="1" fontId="4" fillId="2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>
      <alignment horizontal="center"/>
    </xf>
    <xf numFmtId="1" fontId="8" fillId="0" borderId="0" xfId="1" applyNumberFormat="1" applyFont="1" applyFill="1" applyBorder="1" applyAlignment="1" applyProtection="1">
      <alignment horizontal="left" indent="1"/>
    </xf>
    <xf numFmtId="3" fontId="8" fillId="0" borderId="1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/>
    <xf numFmtId="1" fontId="8" fillId="0" borderId="20" xfId="1" applyFont="1" applyFill="1" applyBorder="1" applyAlignment="1" applyProtection="1">
      <alignment horizontal="left" indent="1"/>
    </xf>
    <xf numFmtId="3" fontId="8" fillId="0" borderId="21" xfId="1" applyNumberFormat="1" applyFont="1" applyFill="1" applyBorder="1" applyAlignment="1" applyProtection="1"/>
    <xf numFmtId="3" fontId="8" fillId="0" borderId="22" xfId="1" applyNumberFormat="1" applyFont="1" applyFill="1" applyBorder="1" applyAlignment="1" applyProtection="1"/>
    <xf numFmtId="3" fontId="8" fillId="0" borderId="23" xfId="1" applyNumberFormat="1" applyFont="1" applyFill="1" applyBorder="1" applyAlignment="1" applyProtection="1"/>
    <xf numFmtId="49" fontId="7" fillId="0" borderId="24" xfId="1" applyNumberFormat="1" applyFont="1" applyFill="1" applyBorder="1" applyAlignment="1" applyProtection="1">
      <alignment horizontal="center"/>
    </xf>
    <xf numFmtId="1" fontId="4" fillId="0" borderId="25" xfId="1" applyFont="1" applyFill="1" applyBorder="1" applyAlignment="1" applyProtection="1">
      <alignment horizontal="left"/>
    </xf>
    <xf numFmtId="3" fontId="4" fillId="0" borderId="26" xfId="1" applyNumberFormat="1" applyFont="1" applyFill="1" applyBorder="1" applyAlignment="1" applyProtection="1"/>
    <xf numFmtId="3" fontId="4" fillId="0" borderId="27" xfId="1" applyNumberFormat="1" applyFont="1" applyFill="1" applyBorder="1" applyAlignment="1" applyProtection="1"/>
    <xf numFmtId="3" fontId="4" fillId="0" borderId="28" xfId="1" applyNumberFormat="1" applyFont="1" applyFill="1" applyBorder="1" applyAlignment="1" applyProtection="1"/>
    <xf numFmtId="3" fontId="4" fillId="0" borderId="8" xfId="1" applyNumberFormat="1" applyFont="1" applyFill="1" applyBorder="1" applyAlignment="1" applyProtection="1"/>
    <xf numFmtId="3" fontId="4" fillId="0" borderId="29" xfId="1" applyNumberFormat="1" applyFont="1" applyFill="1" applyBorder="1" applyAlignment="1" applyProtection="1"/>
    <xf numFmtId="3" fontId="4" fillId="0" borderId="30" xfId="1" applyNumberFormat="1" applyFont="1" applyFill="1" applyBorder="1" applyAlignment="1" applyProtection="1"/>
    <xf numFmtId="49" fontId="7" fillId="0" borderId="31" xfId="1" applyNumberFormat="1" applyFont="1" applyFill="1" applyBorder="1" applyAlignment="1" applyProtection="1">
      <alignment horizontal="center"/>
    </xf>
    <xf numFmtId="1" fontId="9" fillId="0" borderId="32" xfId="1" applyFont="1" applyFill="1" applyBorder="1" applyAlignment="1" applyProtection="1">
      <alignment horizontal="left"/>
    </xf>
    <xf numFmtId="3" fontId="10" fillId="0" borderId="33" xfId="1" applyNumberFormat="1" applyFont="1" applyFill="1" applyBorder="1" applyAlignment="1" applyProtection="1"/>
    <xf numFmtId="3" fontId="10" fillId="0" borderId="34" xfId="1" applyNumberFormat="1" applyFont="1" applyFill="1" applyBorder="1" applyAlignment="1" applyProtection="1"/>
    <xf numFmtId="3" fontId="9" fillId="0" borderId="35" xfId="1" applyNumberFormat="1" applyFont="1" applyFill="1" applyBorder="1" applyAlignment="1" applyProtection="1"/>
    <xf numFmtId="3" fontId="9" fillId="0" borderId="34" xfId="1" applyNumberFormat="1" applyFont="1" applyFill="1" applyBorder="1" applyAlignment="1" applyProtection="1"/>
    <xf numFmtId="3" fontId="9" fillId="0" borderId="32" xfId="1" applyNumberFormat="1" applyFont="1" applyFill="1" applyBorder="1" applyAlignment="1" applyProtection="1"/>
    <xf numFmtId="3" fontId="9" fillId="0" borderId="36" xfId="1" applyNumberFormat="1" applyFont="1" applyFill="1" applyBorder="1" applyAlignment="1" applyProtection="1"/>
    <xf numFmtId="49" fontId="7" fillId="0" borderId="6" xfId="1" applyNumberFormat="1" applyFont="1" applyFill="1" applyBorder="1" applyAlignment="1" applyProtection="1">
      <alignment horizontal="center"/>
    </xf>
    <xf numFmtId="1" fontId="11" fillId="0" borderId="0" xfId="1" applyFont="1" applyFill="1" applyBorder="1" applyAlignment="1" applyProtection="1">
      <alignment horizontal="left"/>
    </xf>
    <xf numFmtId="3" fontId="12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1" fillId="0" borderId="37" xfId="1" applyNumberFormat="1" applyFont="1" applyFill="1" applyBorder="1" applyAlignment="1" applyProtection="1"/>
    <xf numFmtId="49" fontId="7" fillId="2" borderId="38" xfId="1" applyNumberFormat="1" applyFont="1" applyFill="1" applyBorder="1" applyAlignment="1" applyProtection="1">
      <alignment horizontal="center"/>
    </xf>
    <xf numFmtId="164" fontId="4" fillId="2" borderId="39" xfId="1" applyNumberFormat="1" applyFont="1" applyFill="1" applyBorder="1" applyAlignment="1" applyProtection="1"/>
    <xf numFmtId="1" fontId="4" fillId="2" borderId="40" xfId="1" applyNumberFormat="1" applyFont="1" applyFill="1" applyBorder="1" applyAlignment="1" applyProtection="1"/>
    <xf numFmtId="49" fontId="7" fillId="0" borderId="41" xfId="1" applyNumberFormat="1" applyFont="1" applyFill="1" applyBorder="1" applyAlignment="1" applyProtection="1">
      <alignment horizontal="center"/>
    </xf>
    <xf numFmtId="1" fontId="8" fillId="0" borderId="0" xfId="1" applyFont="1" applyFill="1" applyBorder="1" applyAlignment="1" applyProtection="1">
      <alignment horizontal="left" indent="1"/>
    </xf>
    <xf numFmtId="3" fontId="8" fillId="0" borderId="42" xfId="1" applyNumberFormat="1" applyFont="1" applyFill="1" applyBorder="1" applyAlignment="1" applyProtection="1"/>
    <xf numFmtId="1" fontId="8" fillId="0" borderId="27" xfId="1" applyFont="1" applyFill="1" applyBorder="1" applyAlignment="1" applyProtection="1">
      <alignment horizontal="left" indent="1"/>
    </xf>
    <xf numFmtId="49" fontId="7" fillId="3" borderId="41" xfId="1" applyNumberFormat="1" applyFont="1" applyFill="1" applyBorder="1" applyAlignment="1" applyProtection="1">
      <alignment horizontal="center"/>
    </xf>
    <xf numFmtId="3" fontId="4" fillId="3" borderId="25" xfId="1" applyNumberFormat="1" applyFont="1" applyFill="1" applyBorder="1" applyAlignment="1" applyProtection="1"/>
    <xf numFmtId="3" fontId="4" fillId="3" borderId="28" xfId="1" applyNumberFormat="1" applyFont="1" applyFill="1" applyBorder="1" applyAlignment="1" applyProtection="1"/>
    <xf numFmtId="49" fontId="7" fillId="0" borderId="38" xfId="1" applyNumberFormat="1" applyFont="1" applyFill="1" applyBorder="1" applyAlignment="1" applyProtection="1">
      <alignment horizontal="center"/>
    </xf>
    <xf numFmtId="1" fontId="8" fillId="0" borderId="39" xfId="1" applyFont="1" applyFill="1" applyBorder="1" applyAlignment="1" applyProtection="1">
      <alignment horizontal="left"/>
    </xf>
    <xf numFmtId="164" fontId="8" fillId="0" borderId="39" xfId="1" applyNumberFormat="1" applyFont="1" applyFill="1" applyBorder="1" applyAlignment="1" applyProtection="1"/>
    <xf numFmtId="1" fontId="8" fillId="0" borderId="40" xfId="1" applyNumberFormat="1" applyFont="1" applyFill="1" applyBorder="1" applyAlignment="1" applyProtection="1"/>
    <xf numFmtId="49" fontId="7" fillId="2" borderId="11" xfId="1" applyNumberFormat="1" applyFont="1" applyFill="1" applyBorder="1" applyAlignment="1" applyProtection="1">
      <alignment horizontal="center"/>
    </xf>
    <xf numFmtId="3" fontId="4" fillId="2" borderId="44" xfId="1" applyNumberFormat="1" applyFont="1" applyFill="1" applyBorder="1" applyAlignment="1" applyProtection="1"/>
    <xf numFmtId="1" fontId="3" fillId="0" borderId="6" xfId="1" applyFont="1" applyBorder="1"/>
    <xf numFmtId="1" fontId="7" fillId="0" borderId="45" xfId="1" applyFont="1" applyFill="1" applyBorder="1" applyAlignment="1" applyProtection="1">
      <alignment horizontal="center"/>
    </xf>
    <xf numFmtId="1" fontId="4" fillId="0" borderId="45" xfId="1" applyFont="1" applyFill="1" applyBorder="1" applyAlignment="1" applyProtection="1"/>
    <xf numFmtId="164" fontId="4" fillId="0" borderId="45" xfId="1" applyNumberFormat="1" applyFont="1" applyFill="1" applyBorder="1" applyAlignment="1" applyProtection="1"/>
    <xf numFmtId="1" fontId="4" fillId="0" borderId="45" xfId="1" applyNumberFormat="1" applyFont="1" applyFill="1" applyBorder="1" applyAlignment="1" applyProtection="1"/>
    <xf numFmtId="1" fontId="7" fillId="2" borderId="46" xfId="1" applyFont="1" applyFill="1" applyBorder="1" applyAlignment="1" applyProtection="1">
      <alignment horizontal="center"/>
    </xf>
    <xf numFmtId="1" fontId="3" fillId="0" borderId="47" xfId="1" applyFont="1" applyBorder="1"/>
    <xf numFmtId="1" fontId="8" fillId="0" borderId="48" xfId="1" applyFont="1" applyFill="1" applyBorder="1" applyAlignment="1" applyProtection="1">
      <alignment horizontal="left" indent="1"/>
    </xf>
    <xf numFmtId="165" fontId="4" fillId="0" borderId="25" xfId="1" applyNumberFormat="1" applyFont="1" applyFill="1" applyBorder="1" applyAlignment="1" applyProtection="1">
      <alignment horizontal="left"/>
    </xf>
    <xf numFmtId="49" fontId="7" fillId="0" borderId="49" xfId="1" applyNumberFormat="1" applyFont="1" applyFill="1" applyBorder="1" applyAlignment="1" applyProtection="1">
      <alignment horizontal="center"/>
    </xf>
    <xf numFmtId="1" fontId="4" fillId="0" borderId="0" xfId="1" applyFont="1" applyFill="1" applyBorder="1" applyAlignment="1" applyProtection="1">
      <alignment horizontal="left"/>
    </xf>
    <xf numFmtId="164" fontId="8" fillId="0" borderId="50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" fontId="8" fillId="0" borderId="51" xfId="1" applyNumberFormat="1" applyFont="1" applyFill="1" applyBorder="1" applyAlignment="1" applyProtection="1"/>
    <xf numFmtId="49" fontId="7" fillId="2" borderId="31" xfId="1" applyNumberFormat="1" applyFont="1" applyFill="1" applyBorder="1" applyAlignment="1" applyProtection="1">
      <alignment horizontal="center"/>
    </xf>
    <xf numFmtId="164" fontId="4" fillId="2" borderId="32" xfId="1" applyNumberFormat="1" applyFont="1" applyFill="1" applyBorder="1" applyAlignment="1" applyProtection="1"/>
    <xf numFmtId="1" fontId="4" fillId="2" borderId="37" xfId="1" applyNumberFormat="1" applyFont="1" applyFill="1" applyBorder="1" applyAlignment="1" applyProtection="1"/>
    <xf numFmtId="49" fontId="7" fillId="0" borderId="52" xfId="1" applyNumberFormat="1" applyFont="1" applyFill="1" applyBorder="1" applyAlignment="1" applyProtection="1">
      <alignment horizontal="center"/>
    </xf>
    <xf numFmtId="3" fontId="8" fillId="0" borderId="53" xfId="1" applyNumberFormat="1" applyFont="1" applyFill="1" applyBorder="1" applyAlignment="1" applyProtection="1"/>
    <xf numFmtId="3" fontId="8" fillId="0" borderId="54" xfId="1" applyNumberFormat="1" applyFont="1" applyFill="1" applyBorder="1" applyAlignment="1" applyProtection="1"/>
    <xf numFmtId="3" fontId="8" fillId="0" borderId="55" xfId="1" applyNumberFormat="1" applyFont="1" applyFill="1" applyBorder="1" applyAlignment="1" applyProtection="1"/>
    <xf numFmtId="3" fontId="8" fillId="0" borderId="56" xfId="1" applyNumberFormat="1" applyFont="1" applyFill="1" applyBorder="1" applyAlignment="1" applyProtection="1"/>
    <xf numFmtId="49" fontId="7" fillId="0" borderId="57" xfId="1" applyNumberFormat="1" applyFont="1" applyFill="1" applyBorder="1" applyAlignment="1" applyProtection="1">
      <alignment horizontal="center"/>
    </xf>
    <xf numFmtId="1" fontId="4" fillId="0" borderId="58" xfId="1" applyFont="1" applyFill="1" applyBorder="1" applyAlignment="1" applyProtection="1">
      <alignment horizontal="left"/>
    </xf>
    <xf numFmtId="3" fontId="4" fillId="0" borderId="59" xfId="1" applyNumberFormat="1" applyFont="1" applyFill="1" applyBorder="1" applyAlignment="1" applyProtection="1"/>
    <xf numFmtId="1" fontId="9" fillId="0" borderId="35" xfId="1" applyFont="1" applyFill="1" applyBorder="1" applyAlignment="1" applyProtection="1">
      <alignment horizontal="left"/>
    </xf>
    <xf numFmtId="3" fontId="9" fillId="0" borderId="60" xfId="1" applyNumberFormat="1" applyFont="1" applyFill="1" applyBorder="1" applyAlignment="1" applyProtection="1"/>
    <xf numFmtId="1" fontId="11" fillId="0" borderId="0" xfId="1" applyFont="1" applyFill="1" applyBorder="1" applyAlignment="1" applyProtection="1">
      <alignment horizontal="left" indent="1"/>
    </xf>
    <xf numFmtId="3" fontId="11" fillId="0" borderId="39" xfId="1" applyNumberFormat="1" applyFont="1" applyFill="1" applyBorder="1" applyAlignment="1" applyProtection="1"/>
    <xf numFmtId="3" fontId="11" fillId="0" borderId="40" xfId="1" applyNumberFormat="1" applyFont="1" applyFill="1" applyBorder="1" applyAlignment="1" applyProtection="1"/>
    <xf numFmtId="49" fontId="7" fillId="2" borderId="61" xfId="1" applyNumberFormat="1" applyFont="1" applyFill="1" applyBorder="1" applyAlignment="1" applyProtection="1">
      <alignment horizontal="center"/>
    </xf>
    <xf numFmtId="3" fontId="4" fillId="2" borderId="13" xfId="1" applyNumberFormat="1" applyFont="1" applyFill="1" applyBorder="1" applyAlignment="1" applyProtection="1"/>
    <xf numFmtId="3" fontId="4" fillId="2" borderId="43" xfId="1" applyNumberFormat="1" applyFont="1" applyFill="1" applyBorder="1" applyAlignment="1" applyProtection="1"/>
    <xf numFmtId="3" fontId="4" fillId="2" borderId="15" xfId="1" applyNumberFormat="1" applyFont="1" applyFill="1" applyBorder="1" applyAlignment="1" applyProtection="1"/>
    <xf numFmtId="1" fontId="9" fillId="0" borderId="48" xfId="1" applyFont="1" applyFill="1" applyBorder="1" applyAlignment="1" applyProtection="1">
      <alignment horizontal="left"/>
    </xf>
    <xf numFmtId="3" fontId="9" fillId="0" borderId="42" xfId="1" applyNumberFormat="1" applyFont="1" applyFill="1" applyBorder="1" applyAlignment="1" applyProtection="1"/>
    <xf numFmtId="3" fontId="9" fillId="0" borderId="23" xfId="1" applyNumberFormat="1" applyFont="1" applyFill="1" applyBorder="1" applyAlignment="1" applyProtection="1"/>
    <xf numFmtId="49" fontId="7" fillId="0" borderId="61" xfId="1" applyNumberFormat="1" applyFont="1" applyFill="1" applyBorder="1" applyAlignment="1" applyProtection="1">
      <alignment horizontal="center"/>
    </xf>
    <xf numFmtId="1" fontId="8" fillId="0" borderId="63" xfId="1" applyFont="1" applyFill="1" applyBorder="1" applyAlignment="1" applyProtection="1">
      <alignment horizontal="left"/>
    </xf>
    <xf numFmtId="10" fontId="8" fillId="0" borderId="64" xfId="2" applyNumberFormat="1" applyFont="1" applyFill="1" applyBorder="1" applyAlignment="1" applyProtection="1"/>
    <xf numFmtId="10" fontId="8" fillId="0" borderId="65" xfId="2" applyNumberFormat="1" applyFont="1" applyFill="1" applyBorder="1" applyAlignment="1" applyProtection="1"/>
    <xf numFmtId="1" fontId="15" fillId="0" borderId="0" xfId="1" applyFont="1"/>
    <xf numFmtId="1" fontId="3" fillId="3" borderId="0" xfId="1" applyFont="1" applyFill="1"/>
    <xf numFmtId="1" fontId="5" fillId="4" borderId="3" xfId="1" applyFont="1" applyFill="1" applyBorder="1" applyAlignment="1" applyProtection="1">
      <alignment horizontal="center" vertical="center"/>
      <protection locked="0"/>
    </xf>
    <xf numFmtId="1" fontId="5" fillId="4" borderId="66" xfId="1" applyFont="1" applyFill="1" applyBorder="1" applyAlignment="1" applyProtection="1">
      <alignment horizontal="center" vertical="center"/>
      <protection locked="0"/>
    </xf>
    <xf numFmtId="1" fontId="5" fillId="4" borderId="4" xfId="1" applyFont="1" applyFill="1" applyBorder="1" applyAlignment="1" applyProtection="1">
      <alignment horizontal="center" vertical="center"/>
      <protection locked="0"/>
    </xf>
    <xf numFmtId="1" fontId="5" fillId="4" borderId="67" xfId="1" applyFont="1" applyFill="1" applyBorder="1" applyAlignment="1" applyProtection="1">
      <alignment horizontal="center" vertical="center"/>
      <protection locked="0"/>
    </xf>
    <xf numFmtId="49" fontId="5" fillId="4" borderId="5" xfId="1" applyNumberFormat="1" applyFont="1" applyFill="1" applyBorder="1" applyAlignment="1" applyProtection="1">
      <alignment horizontal="center" vertical="center"/>
      <protection locked="0"/>
    </xf>
    <xf numFmtId="1" fontId="4" fillId="4" borderId="1" xfId="1" applyFont="1" applyFill="1" applyBorder="1" applyAlignment="1" applyProtection="1"/>
    <xf numFmtId="1" fontId="4" fillId="4" borderId="4" xfId="1" applyFont="1" applyFill="1" applyBorder="1" applyAlignment="1" applyProtection="1"/>
    <xf numFmtId="164" fontId="4" fillId="4" borderId="4" xfId="1" applyNumberFormat="1" applyFont="1" applyFill="1" applyBorder="1" applyAlignment="1" applyProtection="1"/>
    <xf numFmtId="1" fontId="4" fillId="4" borderId="16" xfId="1" applyNumberFormat="1" applyFont="1" applyFill="1" applyBorder="1" applyAlignment="1" applyProtection="1"/>
    <xf numFmtId="166" fontId="8" fillId="0" borderId="18" xfId="1" applyNumberFormat="1" applyFont="1" applyFill="1" applyBorder="1" applyAlignment="1" applyProtection="1"/>
    <xf numFmtId="167" fontId="8" fillId="0" borderId="19" xfId="2" applyNumberFormat="1" applyFont="1" applyFill="1" applyBorder="1" applyAlignment="1" applyProtection="1"/>
    <xf numFmtId="167" fontId="3" fillId="0" borderId="0" xfId="2" applyNumberFormat="1" applyFont="1"/>
    <xf numFmtId="166" fontId="8" fillId="0" borderId="21" xfId="1" applyNumberFormat="1" applyFont="1" applyFill="1" applyBorder="1" applyAlignment="1" applyProtection="1"/>
    <xf numFmtId="166" fontId="8" fillId="0" borderId="22" xfId="1" applyNumberFormat="1" applyFont="1" applyFill="1" applyBorder="1" applyAlignment="1" applyProtection="1"/>
    <xf numFmtId="167" fontId="8" fillId="0" borderId="23" xfId="2" applyNumberFormat="1" applyFont="1" applyFill="1" applyBorder="1" applyAlignment="1" applyProtection="1"/>
    <xf numFmtId="166" fontId="4" fillId="0" borderId="26" xfId="1" applyNumberFormat="1" applyFont="1" applyFill="1" applyBorder="1" applyAlignment="1" applyProtection="1"/>
    <xf numFmtId="166" fontId="4" fillId="0" borderId="27" xfId="1" applyNumberFormat="1" applyFont="1" applyFill="1" applyBorder="1" applyAlignment="1" applyProtection="1"/>
    <xf numFmtId="166" fontId="4" fillId="0" borderId="28" xfId="1" applyNumberFormat="1" applyFont="1" applyFill="1" applyBorder="1" applyAlignment="1" applyProtection="1"/>
    <xf numFmtId="166" fontId="4" fillId="0" borderId="8" xfId="1" applyNumberFormat="1" applyFont="1" applyFill="1" applyBorder="1" applyAlignment="1" applyProtection="1"/>
    <xf numFmtId="166" fontId="4" fillId="0" borderId="25" xfId="1" applyNumberFormat="1" applyFont="1" applyFill="1" applyBorder="1" applyAlignment="1" applyProtection="1"/>
    <xf numFmtId="167" fontId="4" fillId="0" borderId="30" xfId="2" applyNumberFormat="1" applyFont="1" applyFill="1" applyBorder="1" applyAlignment="1" applyProtection="1"/>
    <xf numFmtId="166" fontId="10" fillId="0" borderId="33" xfId="1" applyNumberFormat="1" applyFont="1" applyFill="1" applyBorder="1" applyAlignment="1" applyProtection="1"/>
    <xf numFmtId="166" fontId="10" fillId="0" borderId="34" xfId="1" applyNumberFormat="1" applyFont="1" applyFill="1" applyBorder="1" applyAlignment="1" applyProtection="1"/>
    <xf numFmtId="166" fontId="9" fillId="0" borderId="35" xfId="1" applyNumberFormat="1" applyFont="1" applyFill="1" applyBorder="1" applyAlignment="1" applyProtection="1"/>
    <xf numFmtId="166" fontId="9" fillId="0" borderId="34" xfId="1" applyNumberFormat="1" applyFont="1" applyFill="1" applyBorder="1" applyAlignment="1" applyProtection="1"/>
    <xf numFmtId="166" fontId="9" fillId="0" borderId="32" xfId="1" applyNumberFormat="1" applyFont="1" applyFill="1" applyBorder="1" applyAlignment="1" applyProtection="1"/>
    <xf numFmtId="167" fontId="9" fillId="0" borderId="36" xfId="2" applyNumberFormat="1" applyFont="1" applyFill="1" applyBorder="1" applyAlignment="1" applyProtection="1"/>
    <xf numFmtId="1" fontId="8" fillId="0" borderId="0" xfId="1" applyFont="1" applyFill="1" applyBorder="1" applyAlignment="1" applyProtection="1">
      <alignment horizontal="left"/>
    </xf>
    <xf numFmtId="164" fontId="8" fillId="0" borderId="48" xfId="1" applyNumberFormat="1" applyFont="1" applyFill="1" applyBorder="1" applyAlignment="1" applyProtection="1"/>
    <xf numFmtId="164" fontId="8" fillId="0" borderId="32" xfId="1" applyNumberFormat="1" applyFont="1" applyFill="1" applyBorder="1" applyAlignment="1" applyProtection="1"/>
    <xf numFmtId="166" fontId="8" fillId="0" borderId="0" xfId="1" applyNumberFormat="1" applyFont="1" applyFill="1" applyBorder="1" applyAlignment="1" applyProtection="1"/>
    <xf numFmtId="167" fontId="8" fillId="0" borderId="37" xfId="2" applyNumberFormat="1" applyFont="1" applyFill="1" applyBorder="1" applyAlignment="1" applyProtection="1"/>
    <xf numFmtId="49" fontId="7" fillId="4" borderId="38" xfId="1" applyNumberFormat="1" applyFont="1" applyFill="1" applyBorder="1" applyAlignment="1" applyProtection="1">
      <alignment horizontal="center"/>
    </xf>
    <xf numFmtId="1" fontId="4" fillId="4" borderId="39" xfId="1" applyFont="1" applyFill="1" applyBorder="1" applyAlignment="1" applyProtection="1"/>
    <xf numFmtId="164" fontId="4" fillId="4" borderId="39" xfId="1" applyNumberFormat="1" applyFont="1" applyFill="1" applyBorder="1" applyAlignment="1" applyProtection="1"/>
    <xf numFmtId="166" fontId="4" fillId="4" borderId="39" xfId="1" applyNumberFormat="1" applyFont="1" applyFill="1" applyBorder="1" applyAlignment="1" applyProtection="1"/>
    <xf numFmtId="167" fontId="4" fillId="4" borderId="40" xfId="2" applyNumberFormat="1" applyFont="1" applyFill="1" applyBorder="1" applyAlignment="1" applyProtection="1"/>
    <xf numFmtId="166" fontId="8" fillId="0" borderId="42" xfId="1" applyNumberFormat="1" applyFont="1" applyFill="1" applyBorder="1" applyAlignment="1" applyProtection="1"/>
    <xf numFmtId="166" fontId="4" fillId="3" borderId="25" xfId="1" applyNumberFormat="1" applyFont="1" applyFill="1" applyBorder="1" applyAlignment="1" applyProtection="1"/>
    <xf numFmtId="166" fontId="4" fillId="3" borderId="28" xfId="1" applyNumberFormat="1" applyFont="1" applyFill="1" applyBorder="1" applyAlignment="1" applyProtection="1"/>
    <xf numFmtId="166" fontId="8" fillId="0" borderId="39" xfId="1" applyNumberFormat="1" applyFont="1" applyFill="1" applyBorder="1" applyAlignment="1" applyProtection="1"/>
    <xf numFmtId="167" fontId="8" fillId="0" borderId="40" xfId="2" applyNumberFormat="1" applyFont="1" applyFill="1" applyBorder="1" applyAlignment="1" applyProtection="1"/>
    <xf numFmtId="49" fontId="7" fillId="4" borderId="61" xfId="1" applyNumberFormat="1" applyFont="1" applyFill="1" applyBorder="1" applyAlignment="1" applyProtection="1">
      <alignment horizontal="center"/>
    </xf>
    <xf numFmtId="1" fontId="4" fillId="4" borderId="43" xfId="1" applyFont="1" applyFill="1" applyBorder="1" applyAlignment="1" applyProtection="1"/>
    <xf numFmtId="166" fontId="4" fillId="4" borderId="44" xfId="1" applyNumberFormat="1" applyFont="1" applyFill="1" applyBorder="1" applyAlignment="1" applyProtection="1"/>
    <xf numFmtId="167" fontId="4" fillId="4" borderId="44" xfId="2" applyNumberFormat="1" applyFont="1" applyFill="1" applyBorder="1" applyAlignment="1" applyProtection="1"/>
    <xf numFmtId="166" fontId="4" fillId="0" borderId="45" xfId="1" applyNumberFormat="1" applyFont="1" applyFill="1" applyBorder="1" applyAlignment="1" applyProtection="1"/>
    <xf numFmtId="1" fontId="7" fillId="4" borderId="46" xfId="1" applyFont="1" applyFill="1" applyBorder="1" applyAlignment="1" applyProtection="1">
      <alignment horizontal="center"/>
    </xf>
    <xf numFmtId="166" fontId="4" fillId="4" borderId="4" xfId="1" applyNumberFormat="1" applyFont="1" applyFill="1" applyBorder="1" applyAlignment="1" applyProtection="1"/>
    <xf numFmtId="10" fontId="3" fillId="0" borderId="0" xfId="2" applyNumberFormat="1" applyFont="1"/>
    <xf numFmtId="49" fontId="7" fillId="4" borderId="31" xfId="1" applyNumberFormat="1" applyFont="1" applyFill="1" applyBorder="1" applyAlignment="1" applyProtection="1">
      <alignment horizontal="center"/>
    </xf>
    <xf numFmtId="1" fontId="4" fillId="4" borderId="32" xfId="1" applyFont="1" applyFill="1" applyBorder="1" applyAlignment="1" applyProtection="1"/>
    <xf numFmtId="164" fontId="4" fillId="4" borderId="32" xfId="1" applyNumberFormat="1" applyFont="1" applyFill="1" applyBorder="1" applyAlignment="1" applyProtection="1"/>
    <xf numFmtId="166" fontId="4" fillId="4" borderId="32" xfId="1" applyNumberFormat="1" applyFont="1" applyFill="1" applyBorder="1" applyAlignment="1" applyProtection="1"/>
    <xf numFmtId="167" fontId="4" fillId="4" borderId="37" xfId="2" applyNumberFormat="1" applyFont="1" applyFill="1" applyBorder="1" applyAlignment="1" applyProtection="1"/>
    <xf numFmtId="166" fontId="8" fillId="0" borderId="53" xfId="1" applyNumberFormat="1" applyFont="1" applyFill="1" applyBorder="1" applyAlignment="1" applyProtection="1"/>
    <xf numFmtId="167" fontId="8" fillId="0" borderId="54" xfId="2" applyNumberFormat="1" applyFont="1" applyFill="1" applyBorder="1" applyAlignment="1" applyProtection="1"/>
    <xf numFmtId="166" fontId="8" fillId="0" borderId="55" xfId="1" applyNumberFormat="1" applyFont="1" applyFill="1" applyBorder="1" applyAlignment="1" applyProtection="1"/>
    <xf numFmtId="166" fontId="8" fillId="0" borderId="56" xfId="1" applyNumberFormat="1" applyFont="1" applyFill="1" applyBorder="1" applyAlignment="1" applyProtection="1"/>
    <xf numFmtId="167" fontId="4" fillId="0" borderId="59" xfId="2" applyNumberFormat="1" applyFont="1" applyFill="1" applyBorder="1" applyAlignment="1" applyProtection="1"/>
    <xf numFmtId="166" fontId="9" fillId="0" borderId="60" xfId="1" applyNumberFormat="1" applyFont="1" applyFill="1" applyBorder="1" applyAlignment="1" applyProtection="1"/>
    <xf numFmtId="166" fontId="9" fillId="0" borderId="69" xfId="1" applyNumberFormat="1" applyFont="1" applyFill="1" applyBorder="1" applyAlignment="1" applyProtection="1"/>
    <xf numFmtId="166" fontId="11" fillId="0" borderId="39" xfId="1" applyNumberFormat="1" applyFont="1" applyFill="1" applyBorder="1" applyAlignment="1" applyProtection="1"/>
    <xf numFmtId="167" fontId="11" fillId="0" borderId="40" xfId="2" applyNumberFormat="1" applyFont="1" applyFill="1" applyBorder="1" applyAlignment="1" applyProtection="1"/>
    <xf numFmtId="1" fontId="4" fillId="4" borderId="62" xfId="1" applyFont="1" applyFill="1" applyBorder="1" applyAlignment="1" applyProtection="1"/>
    <xf numFmtId="166" fontId="4" fillId="4" borderId="13" xfId="1" applyNumberFormat="1" applyFont="1" applyFill="1" applyBorder="1" applyAlignment="1" applyProtection="1"/>
    <xf numFmtId="166" fontId="4" fillId="4" borderId="43" xfId="1" applyNumberFormat="1" applyFont="1" applyFill="1" applyBorder="1" applyAlignment="1" applyProtection="1"/>
    <xf numFmtId="167" fontId="4" fillId="4" borderId="15" xfId="2" applyNumberFormat="1" applyFont="1" applyFill="1" applyBorder="1" applyAlignment="1" applyProtection="1"/>
    <xf numFmtId="167" fontId="4" fillId="0" borderId="45" xfId="2" applyNumberFormat="1" applyFont="1" applyFill="1" applyBorder="1" applyAlignment="1" applyProtection="1"/>
    <xf numFmtId="167" fontId="4" fillId="4" borderId="16" xfId="2" applyNumberFormat="1" applyFont="1" applyFill="1" applyBorder="1" applyAlignment="1" applyProtection="1"/>
    <xf numFmtId="166" fontId="9" fillId="0" borderId="42" xfId="1" applyNumberFormat="1" applyFont="1" applyFill="1" applyBorder="1" applyAlignment="1" applyProtection="1"/>
    <xf numFmtId="166" fontId="9" fillId="0" borderId="21" xfId="1" applyNumberFormat="1" applyFont="1" applyFill="1" applyBorder="1" applyAlignment="1" applyProtection="1"/>
    <xf numFmtId="167" fontId="9" fillId="0" borderId="23" xfId="2" applyNumberFormat="1" applyFont="1" applyFill="1" applyBorder="1" applyAlignment="1" applyProtection="1"/>
    <xf numFmtId="10" fontId="8" fillId="0" borderId="70" xfId="2" applyNumberFormat="1" applyFont="1" applyFill="1" applyBorder="1" applyAlignment="1" applyProtection="1"/>
    <xf numFmtId="167" fontId="8" fillId="0" borderId="65" xfId="2" applyNumberFormat="1" applyFont="1" applyFill="1" applyBorder="1" applyAlignment="1" applyProtection="1"/>
    <xf numFmtId="168" fontId="3" fillId="0" borderId="0" xfId="4" applyFont="1"/>
    <xf numFmtId="168" fontId="19" fillId="0" borderId="0" xfId="4" applyFont="1"/>
    <xf numFmtId="168" fontId="21" fillId="5" borderId="74" xfId="4" applyFont="1" applyFill="1" applyBorder="1" applyAlignment="1" applyProtection="1">
      <alignment horizontal="center" vertical="center"/>
      <protection locked="0"/>
    </xf>
    <xf numFmtId="1" fontId="21" fillId="5" borderId="75" xfId="4" applyNumberFormat="1" applyFont="1" applyFill="1" applyBorder="1" applyAlignment="1" applyProtection="1">
      <alignment horizontal="center" vertical="center"/>
      <protection locked="0"/>
    </xf>
    <xf numFmtId="168" fontId="20" fillId="0" borderId="56" xfId="4" applyFont="1" applyFill="1" applyBorder="1" applyAlignment="1" applyProtection="1">
      <alignment horizontal="center"/>
    </xf>
    <xf numFmtId="168" fontId="20" fillId="0" borderId="10" xfId="4" applyFont="1" applyFill="1" applyBorder="1" applyAlignment="1" applyProtection="1">
      <alignment horizontal="center"/>
    </xf>
    <xf numFmtId="168" fontId="22" fillId="0" borderId="44" xfId="4" applyFont="1" applyFill="1" applyBorder="1" applyAlignment="1" applyProtection="1">
      <alignment horizontal="center"/>
    </xf>
    <xf numFmtId="168" fontId="22" fillId="0" borderId="15" xfId="4" applyFont="1" applyFill="1" applyBorder="1" applyAlignment="1" applyProtection="1">
      <alignment horizontal="center"/>
    </xf>
    <xf numFmtId="168" fontId="16" fillId="0" borderId="0" xfId="4" applyFont="1"/>
    <xf numFmtId="168" fontId="23" fillId="0" borderId="1" xfId="4" applyFont="1" applyFill="1" applyBorder="1" applyAlignment="1" applyProtection="1">
      <alignment horizontal="left" indent="1"/>
    </xf>
    <xf numFmtId="3" fontId="24" fillId="0" borderId="74" xfId="4" applyNumberFormat="1" applyFont="1" applyFill="1" applyBorder="1" applyProtection="1"/>
    <xf numFmtId="3" fontId="24" fillId="0" borderId="78" xfId="4" applyNumberFormat="1" applyFont="1" applyFill="1" applyBorder="1" applyProtection="1"/>
    <xf numFmtId="3" fontId="24" fillId="0" borderId="75" xfId="4" applyNumberFormat="1" applyFont="1" applyFill="1" applyBorder="1" applyProtection="1"/>
    <xf numFmtId="168" fontId="23" fillId="0" borderId="17" xfId="4" applyFont="1" applyFill="1" applyBorder="1" applyAlignment="1" applyProtection="1">
      <alignment horizontal="left" indent="1"/>
    </xf>
    <xf numFmtId="3" fontId="24" fillId="0" borderId="21" xfId="4" applyNumberFormat="1" applyFont="1" applyFill="1" applyBorder="1" applyProtection="1"/>
    <xf numFmtId="3" fontId="24" fillId="0" borderId="8" xfId="4" applyNumberFormat="1" applyFont="1" applyFill="1" applyBorder="1" applyProtection="1"/>
    <xf numFmtId="3" fontId="24" fillId="0" borderId="23" xfId="4" applyNumberFormat="1" applyFont="1" applyFill="1" applyBorder="1" applyProtection="1"/>
    <xf numFmtId="168" fontId="23" fillId="0" borderId="6" xfId="4" applyFont="1" applyFill="1" applyBorder="1" applyAlignment="1" applyProtection="1">
      <alignment horizontal="left" indent="1"/>
    </xf>
    <xf numFmtId="3" fontId="24" fillId="0" borderId="18" xfId="4" applyNumberFormat="1" applyFont="1" applyFill="1" applyBorder="1" applyProtection="1"/>
    <xf numFmtId="3" fontId="24" fillId="0" borderId="22" xfId="4" applyNumberFormat="1" applyFont="1" applyFill="1" applyBorder="1" applyProtection="1"/>
    <xf numFmtId="3" fontId="24" fillId="0" borderId="19" xfId="4" applyNumberFormat="1" applyFont="1" applyFill="1" applyBorder="1" applyProtection="1"/>
    <xf numFmtId="3" fontId="16" fillId="0" borderId="21" xfId="4" applyNumberFormat="1" applyFont="1" applyFill="1" applyBorder="1" applyProtection="1"/>
    <xf numFmtId="3" fontId="24" fillId="0" borderId="79" xfId="4" applyNumberFormat="1" applyFont="1" applyFill="1" applyBorder="1" applyProtection="1"/>
    <xf numFmtId="3" fontId="25" fillId="5" borderId="28" xfId="4" applyNumberFormat="1" applyFont="1" applyFill="1" applyBorder="1" applyProtection="1"/>
    <xf numFmtId="3" fontId="25" fillId="5" borderId="26" xfId="4" applyNumberFormat="1" applyFont="1" applyFill="1" applyBorder="1" applyProtection="1"/>
    <xf numFmtId="3" fontId="25" fillId="5" borderId="18" xfId="4" applyNumberFormat="1" applyFont="1" applyFill="1" applyBorder="1" applyProtection="1"/>
    <xf numFmtId="3" fontId="25" fillId="5" borderId="30" xfId="4" applyNumberFormat="1" applyFont="1" applyFill="1" applyBorder="1" applyProtection="1"/>
    <xf numFmtId="3" fontId="24" fillId="0" borderId="80" xfId="4" applyNumberFormat="1" applyFont="1" applyFill="1" applyBorder="1" applyProtection="1"/>
    <xf numFmtId="3" fontId="24" fillId="0" borderId="56" xfId="4" applyNumberFormat="1" applyFont="1" applyFill="1" applyBorder="1" applyProtection="1"/>
    <xf numFmtId="3" fontId="25" fillId="5" borderId="44" xfId="4" applyNumberFormat="1" applyFont="1" applyFill="1" applyBorder="1" applyProtection="1"/>
    <xf numFmtId="3" fontId="25" fillId="5" borderId="15" xfId="4" applyNumberFormat="1" applyFont="1" applyFill="1" applyBorder="1" applyProtection="1"/>
    <xf numFmtId="164" fontId="23" fillId="0" borderId="0" xfId="4" applyNumberFormat="1" applyFont="1" applyFill="1" applyBorder="1" applyProtection="1"/>
    <xf numFmtId="3" fontId="27" fillId="0" borderId="0" xfId="4" applyNumberFormat="1" applyFont="1"/>
    <xf numFmtId="168" fontId="21" fillId="4" borderId="74" xfId="4" applyFont="1" applyFill="1" applyBorder="1" applyAlignment="1" applyProtection="1">
      <alignment horizontal="center" vertical="center"/>
      <protection locked="0"/>
    </xf>
    <xf numFmtId="1" fontId="21" fillId="4" borderId="78" xfId="4" applyNumberFormat="1" applyFont="1" applyFill="1" applyBorder="1" applyAlignment="1" applyProtection="1">
      <alignment horizontal="center" vertical="center"/>
      <protection locked="0"/>
    </xf>
    <xf numFmtId="49" fontId="21" fillId="4" borderId="16" xfId="4" applyNumberFormat="1" applyFont="1" applyFill="1" applyBorder="1" applyAlignment="1" applyProtection="1">
      <alignment horizontal="center" vertical="center"/>
      <protection locked="0"/>
    </xf>
    <xf numFmtId="168" fontId="4" fillId="0" borderId="56" xfId="4" applyFont="1" applyFill="1" applyBorder="1" applyAlignment="1" applyProtection="1">
      <alignment horizontal="center"/>
    </xf>
    <xf numFmtId="168" fontId="4" fillId="0" borderId="8" xfId="4" applyFont="1" applyFill="1" applyBorder="1" applyAlignment="1" applyProtection="1">
      <alignment horizontal="center"/>
    </xf>
    <xf numFmtId="168" fontId="3" fillId="0" borderId="47" xfId="4" applyFont="1" applyBorder="1"/>
    <xf numFmtId="168" fontId="28" fillId="0" borderId="44" xfId="4" applyFont="1" applyFill="1" applyBorder="1" applyAlignment="1" applyProtection="1">
      <alignment horizontal="center"/>
    </xf>
    <xf numFmtId="168" fontId="28" fillId="0" borderId="13" xfId="4" applyFont="1" applyFill="1" applyBorder="1" applyAlignment="1" applyProtection="1">
      <alignment horizontal="center"/>
    </xf>
    <xf numFmtId="168" fontId="29" fillId="0" borderId="71" xfId="4" applyFont="1" applyBorder="1" applyAlignment="1">
      <alignment horizontal="center"/>
    </xf>
    <xf numFmtId="166" fontId="24" fillId="0" borderId="74" xfId="4" applyNumberFormat="1" applyFont="1" applyFill="1" applyBorder="1" applyProtection="1"/>
    <xf numFmtId="166" fontId="24" fillId="0" borderId="78" xfId="4" applyNumberFormat="1" applyFont="1" applyFill="1" applyBorder="1" applyProtection="1"/>
    <xf numFmtId="167" fontId="16" fillId="0" borderId="5" xfId="4" applyNumberFormat="1" applyFont="1" applyBorder="1"/>
    <xf numFmtId="166" fontId="24" fillId="0" borderId="21" xfId="4" applyNumberFormat="1" applyFont="1" applyFill="1" applyBorder="1" applyProtection="1"/>
    <xf numFmtId="166" fontId="24" fillId="0" borderId="22" xfId="4" applyNumberFormat="1" applyFont="1" applyFill="1" applyBorder="1" applyProtection="1"/>
    <xf numFmtId="167" fontId="16" fillId="0" borderId="47" xfId="4" applyNumberFormat="1" applyFont="1" applyBorder="1"/>
    <xf numFmtId="166" fontId="24" fillId="0" borderId="18" xfId="4" applyNumberFormat="1" applyFont="1" applyFill="1" applyBorder="1" applyProtection="1"/>
    <xf numFmtId="166" fontId="24" fillId="0" borderId="79" xfId="4" applyNumberFormat="1" applyFont="1" applyFill="1" applyBorder="1" applyProtection="1"/>
    <xf numFmtId="167" fontId="16" fillId="0" borderId="10" xfId="4" applyNumberFormat="1" applyFont="1" applyBorder="1"/>
    <xf numFmtId="167" fontId="16" fillId="0" borderId="23" xfId="4" applyNumberFormat="1" applyFont="1" applyBorder="1"/>
    <xf numFmtId="167" fontId="16" fillId="0" borderId="81" xfId="4" applyNumberFormat="1" applyFont="1" applyBorder="1"/>
    <xf numFmtId="168" fontId="20" fillId="4" borderId="11" xfId="4" applyFont="1" applyFill="1" applyBorder="1" applyAlignment="1" applyProtection="1"/>
    <xf numFmtId="166" fontId="25" fillId="4" borderId="44" xfId="4" applyNumberFormat="1" applyFont="1" applyFill="1" applyBorder="1" applyProtection="1"/>
    <xf numFmtId="166" fontId="25" fillId="4" borderId="13" xfId="4" applyNumberFormat="1" applyFont="1" applyFill="1" applyBorder="1" applyProtection="1"/>
    <xf numFmtId="167" fontId="30" fillId="4" borderId="82" xfId="4" applyNumberFormat="1" applyFont="1" applyFill="1" applyBorder="1"/>
    <xf numFmtId="10" fontId="3" fillId="0" borderId="0" xfId="4" applyNumberFormat="1" applyFont="1"/>
    <xf numFmtId="167" fontId="16" fillId="0" borderId="83" xfId="4" applyNumberFormat="1" applyFont="1" applyBorder="1"/>
    <xf numFmtId="167" fontId="16" fillId="0" borderId="72" xfId="4" applyNumberFormat="1" applyFont="1" applyBorder="1"/>
    <xf numFmtId="167" fontId="30" fillId="4" borderId="71" xfId="4" applyNumberFormat="1" applyFont="1" applyFill="1" applyBorder="1"/>
    <xf numFmtId="168" fontId="20" fillId="4" borderId="84" xfId="4" applyFont="1" applyFill="1" applyBorder="1" applyAlignment="1" applyProtection="1"/>
    <xf numFmtId="166" fontId="25" fillId="4" borderId="85" xfId="4" applyNumberFormat="1" applyFont="1" applyFill="1" applyBorder="1" applyProtection="1"/>
    <xf numFmtId="166" fontId="25" fillId="4" borderId="86" xfId="4" applyNumberFormat="1" applyFont="1" applyFill="1" applyBorder="1" applyProtection="1"/>
    <xf numFmtId="167" fontId="30" fillId="4" borderId="87" xfId="4" applyNumberFormat="1" applyFont="1" applyFill="1" applyBorder="1"/>
    <xf numFmtId="168" fontId="31" fillId="0" borderId="0" xfId="4" applyFont="1" applyFill="1" applyBorder="1" applyAlignment="1" applyProtection="1">
      <alignment vertical="top"/>
    </xf>
    <xf numFmtId="168" fontId="12" fillId="0" borderId="0" xfId="4" applyFont="1"/>
    <xf numFmtId="167" fontId="19" fillId="0" borderId="0" xfId="5" applyNumberFormat="1" applyFont="1"/>
    <xf numFmtId="168" fontId="19" fillId="0" borderId="0" xfId="4" applyFont="1" applyFill="1"/>
    <xf numFmtId="168" fontId="32" fillId="5" borderId="74" xfId="4" applyFont="1" applyFill="1" applyBorder="1" applyAlignment="1" applyProtection="1">
      <alignment horizontal="center" vertical="center"/>
      <protection locked="0"/>
    </xf>
    <xf numFmtId="1" fontId="32" fillId="5" borderId="75" xfId="4" applyNumberFormat="1" applyFont="1" applyFill="1" applyBorder="1" applyAlignment="1" applyProtection="1">
      <alignment horizontal="center" vertical="center"/>
      <protection locked="0"/>
    </xf>
    <xf numFmtId="168" fontId="4" fillId="0" borderId="10" xfId="4" applyFont="1" applyFill="1" applyBorder="1" applyAlignment="1" applyProtection="1">
      <alignment horizontal="center"/>
    </xf>
    <xf numFmtId="168" fontId="6" fillId="0" borderId="13" xfId="4" applyFont="1" applyFill="1" applyBorder="1" applyAlignment="1" applyProtection="1">
      <alignment horizontal="center"/>
    </xf>
    <xf numFmtId="168" fontId="6" fillId="0" borderId="18" xfId="4" applyFont="1" applyFill="1" applyBorder="1" applyAlignment="1" applyProtection="1">
      <alignment horizontal="center"/>
    </xf>
    <xf numFmtId="168" fontId="6" fillId="0" borderId="15" xfId="4" applyFont="1" applyFill="1" applyBorder="1" applyAlignment="1" applyProtection="1">
      <alignment horizontal="center"/>
    </xf>
    <xf numFmtId="3" fontId="8" fillId="0" borderId="78" xfId="4" applyNumberFormat="1" applyFont="1" applyFill="1" applyBorder="1" applyProtection="1"/>
    <xf numFmtId="3" fontId="8" fillId="0" borderId="75" xfId="4" applyNumberFormat="1" applyFont="1" applyFill="1" applyBorder="1" applyProtection="1"/>
    <xf numFmtId="10" fontId="19" fillId="0" borderId="0" xfId="4" applyNumberFormat="1" applyFont="1"/>
    <xf numFmtId="3" fontId="8" fillId="0" borderId="8" xfId="4" applyNumberFormat="1" applyFont="1" applyFill="1" applyBorder="1" applyProtection="1"/>
    <xf numFmtId="3" fontId="8" fillId="0" borderId="72" xfId="4" applyNumberFormat="1" applyFont="1" applyFill="1" applyBorder="1" applyProtection="1"/>
    <xf numFmtId="3" fontId="8" fillId="0" borderId="22" xfId="4" applyNumberFormat="1" applyFont="1" applyFill="1" applyBorder="1" applyProtection="1"/>
    <xf numFmtId="3" fontId="8" fillId="0" borderId="47" xfId="4" applyNumberFormat="1" applyFont="1" applyFill="1" applyBorder="1" applyProtection="1"/>
    <xf numFmtId="3" fontId="8" fillId="0" borderId="79" xfId="4" applyNumberFormat="1" applyFont="1" applyFill="1" applyBorder="1" applyProtection="1"/>
    <xf numFmtId="3" fontId="8" fillId="0" borderId="23" xfId="4" applyNumberFormat="1" applyFont="1" applyFill="1" applyBorder="1" applyProtection="1"/>
    <xf numFmtId="168" fontId="33" fillId="0" borderId="0" xfId="4" applyFont="1" applyFill="1" applyAlignment="1"/>
    <xf numFmtId="3" fontId="4" fillId="5" borderId="88" xfId="4" applyNumberFormat="1" applyFont="1" applyFill="1" applyBorder="1" applyAlignment="1" applyProtection="1"/>
    <xf numFmtId="3" fontId="4" fillId="5" borderId="65" xfId="4" applyNumberFormat="1" applyFont="1" applyFill="1" applyBorder="1" applyProtection="1"/>
    <xf numFmtId="10" fontId="19" fillId="0" borderId="0" xfId="5" applyNumberFormat="1" applyFont="1"/>
    <xf numFmtId="9" fontId="19" fillId="0" borderId="0" xfId="4" applyNumberFormat="1" applyFont="1" applyFill="1"/>
    <xf numFmtId="3" fontId="8" fillId="0" borderId="21" xfId="4" applyNumberFormat="1" applyFont="1" applyFill="1" applyBorder="1" applyProtection="1"/>
    <xf numFmtId="3" fontId="8" fillId="0" borderId="5" xfId="4" applyNumberFormat="1" applyFont="1" applyFill="1" applyBorder="1" applyProtection="1"/>
    <xf numFmtId="3" fontId="4" fillId="5" borderId="44" xfId="4" applyNumberFormat="1" applyFont="1" applyFill="1" applyBorder="1" applyProtection="1"/>
    <xf numFmtId="3" fontId="4" fillId="5" borderId="15" xfId="4" applyNumberFormat="1" applyFont="1" applyFill="1" applyBorder="1" applyProtection="1"/>
    <xf numFmtId="168" fontId="12" fillId="0" borderId="46" xfId="4" applyFont="1" applyFill="1" applyBorder="1" applyAlignment="1" applyProtection="1">
      <alignment horizontal="left" indent="1"/>
    </xf>
    <xf numFmtId="3" fontId="11" fillId="0" borderId="67" xfId="4" applyNumberFormat="1" applyFont="1" applyFill="1" applyBorder="1" applyProtection="1"/>
    <xf numFmtId="3" fontId="11" fillId="0" borderId="3" xfId="4" applyNumberFormat="1" applyFont="1" applyFill="1" applyBorder="1" applyProtection="1"/>
    <xf numFmtId="3" fontId="11" fillId="0" borderId="5" xfId="4" applyNumberFormat="1" applyFont="1" applyFill="1" applyBorder="1" applyProtection="1"/>
    <xf numFmtId="168" fontId="12" fillId="0" borderId="17" xfId="4" applyFont="1" applyFill="1" applyBorder="1" applyAlignment="1" applyProtection="1">
      <alignment horizontal="left" indent="1"/>
    </xf>
    <xf numFmtId="3" fontId="11" fillId="0" borderId="21" xfId="4" applyNumberFormat="1" applyFont="1" applyFill="1" applyBorder="1" applyProtection="1"/>
    <xf numFmtId="3" fontId="11" fillId="0" borderId="23" xfId="4" applyNumberFormat="1" applyFont="1" applyFill="1" applyBorder="1" applyProtection="1"/>
    <xf numFmtId="3" fontId="11" fillId="0" borderId="56" xfId="4" applyNumberFormat="1" applyFont="1" applyFill="1" applyBorder="1" applyProtection="1"/>
    <xf numFmtId="3" fontId="11" fillId="0" borderId="10" xfId="4" applyNumberFormat="1" applyFont="1" applyFill="1" applyBorder="1" applyProtection="1"/>
    <xf numFmtId="3" fontId="9" fillId="5" borderId="85" xfId="4" applyNumberFormat="1" applyFont="1" applyFill="1" applyBorder="1" applyProtection="1"/>
    <xf numFmtId="3" fontId="9" fillId="5" borderId="89" xfId="4" applyNumberFormat="1" applyFont="1" applyFill="1" applyBorder="1" applyProtection="1"/>
    <xf numFmtId="168" fontId="12" fillId="0" borderId="11" xfId="4" applyFont="1" applyFill="1" applyBorder="1" applyAlignment="1" applyProtection="1">
      <alignment horizontal="left" indent="1"/>
    </xf>
    <xf numFmtId="3" fontId="11" fillId="0" borderId="44" xfId="4" applyNumberFormat="1" applyFont="1" applyFill="1" applyBorder="1" applyProtection="1"/>
    <xf numFmtId="3" fontId="11" fillId="0" borderId="15" xfId="4" applyNumberFormat="1" applyFont="1" applyFill="1" applyBorder="1" applyProtection="1"/>
    <xf numFmtId="168" fontId="34" fillId="0" borderId="0" xfId="4" applyFont="1" applyFill="1" applyBorder="1" applyAlignment="1" applyProtection="1">
      <alignment vertical="top"/>
    </xf>
    <xf numFmtId="164" fontId="8" fillId="0" borderId="0" xfId="4" applyNumberFormat="1" applyFont="1" applyFill="1" applyBorder="1" applyAlignment="1" applyProtection="1"/>
    <xf numFmtId="164" fontId="8" fillId="0" borderId="0" xfId="4" applyNumberFormat="1" applyFont="1" applyFill="1" applyBorder="1" applyProtection="1"/>
    <xf numFmtId="168" fontId="5" fillId="4" borderId="74" xfId="4" applyFont="1" applyFill="1" applyBorder="1" applyAlignment="1" applyProtection="1">
      <alignment horizontal="center" vertical="center"/>
      <protection locked="0"/>
    </xf>
    <xf numFmtId="1" fontId="5" fillId="4" borderId="78" xfId="4" applyNumberFormat="1" applyFont="1" applyFill="1" applyBorder="1" applyAlignment="1" applyProtection="1">
      <alignment horizontal="center" vertical="center"/>
      <protection locked="0"/>
    </xf>
    <xf numFmtId="49" fontId="5" fillId="4" borderId="16" xfId="4" applyNumberFormat="1" applyFont="1" applyFill="1" applyBorder="1" applyAlignment="1" applyProtection="1">
      <alignment horizontal="center" vertical="center"/>
      <protection locked="0"/>
    </xf>
    <xf numFmtId="168" fontId="26" fillId="0" borderId="44" xfId="4" applyFont="1" applyFill="1" applyBorder="1" applyAlignment="1" applyProtection="1">
      <alignment horizontal="center"/>
    </xf>
    <xf numFmtId="168" fontId="26" fillId="0" borderId="13" xfId="4" applyFont="1" applyFill="1" applyBorder="1" applyAlignment="1" applyProtection="1">
      <alignment horizontal="center"/>
    </xf>
    <xf numFmtId="168" fontId="35" fillId="0" borderId="71" xfId="4" applyFont="1" applyBorder="1" applyAlignment="1">
      <alignment horizontal="center"/>
    </xf>
    <xf numFmtId="168" fontId="8" fillId="0" borderId="1" xfId="4" applyFont="1" applyFill="1" applyBorder="1" applyAlignment="1" applyProtection="1">
      <alignment horizontal="left" indent="1"/>
    </xf>
    <xf numFmtId="166" fontId="23" fillId="0" borderId="74" xfId="4" applyNumberFormat="1" applyFont="1" applyFill="1" applyBorder="1" applyProtection="1"/>
    <xf numFmtId="166" fontId="23" fillId="0" borderId="78" xfId="4" applyNumberFormat="1" applyFont="1" applyFill="1" applyBorder="1" applyProtection="1"/>
    <xf numFmtId="167" fontId="19" fillId="0" borderId="5" xfId="4" applyNumberFormat="1" applyFont="1" applyBorder="1"/>
    <xf numFmtId="168" fontId="8" fillId="0" borderId="17" xfId="4" applyFont="1" applyFill="1" applyBorder="1" applyAlignment="1" applyProtection="1">
      <alignment horizontal="left" indent="1"/>
    </xf>
    <xf numFmtId="166" fontId="23" fillId="0" borderId="21" xfId="4" applyNumberFormat="1" applyFont="1" applyFill="1" applyBorder="1" applyProtection="1"/>
    <xf numFmtId="166" fontId="23" fillId="0" borderId="22" xfId="4" applyNumberFormat="1" applyFont="1" applyFill="1" applyBorder="1" applyProtection="1"/>
    <xf numFmtId="167" fontId="19" fillId="0" borderId="23" xfId="4" applyNumberFormat="1" applyFont="1" applyBorder="1"/>
    <xf numFmtId="168" fontId="8" fillId="0" borderId="6" xfId="4" applyFont="1" applyFill="1" applyBorder="1" applyAlignment="1" applyProtection="1">
      <alignment horizontal="left" indent="1"/>
    </xf>
    <xf numFmtId="166" fontId="23" fillId="0" borderId="18" xfId="4" applyNumberFormat="1" applyFont="1" applyFill="1" applyBorder="1" applyProtection="1"/>
    <xf numFmtId="166" fontId="23" fillId="0" borderId="79" xfId="4" applyNumberFormat="1" applyFont="1" applyFill="1" applyBorder="1" applyProtection="1"/>
    <xf numFmtId="167" fontId="19" fillId="0" borderId="19" xfId="4" applyNumberFormat="1" applyFont="1" applyBorder="1"/>
    <xf numFmtId="168" fontId="4" fillId="4" borderId="11" xfId="4" applyFont="1" applyFill="1" applyBorder="1" applyAlignment="1" applyProtection="1"/>
    <xf numFmtId="166" fontId="20" fillId="4" borderId="13" xfId="4" applyNumberFormat="1" applyFont="1" applyFill="1" applyBorder="1" applyAlignment="1" applyProtection="1"/>
    <xf numFmtId="166" fontId="20" fillId="4" borderId="13" xfId="4" applyNumberFormat="1" applyFont="1" applyFill="1" applyBorder="1" applyProtection="1"/>
    <xf numFmtId="167" fontId="33" fillId="4" borderId="54" xfId="4" applyNumberFormat="1" applyFont="1" applyFill="1" applyBorder="1"/>
    <xf numFmtId="166" fontId="23" fillId="0" borderId="3" xfId="4" applyNumberFormat="1" applyFont="1" applyFill="1" applyBorder="1" applyProtection="1"/>
    <xf numFmtId="167" fontId="19" fillId="0" borderId="10" xfId="4" applyNumberFormat="1" applyFont="1" applyBorder="1"/>
    <xf numFmtId="166" fontId="20" fillId="4" borderId="44" xfId="4" applyNumberFormat="1" applyFont="1" applyFill="1" applyBorder="1" applyProtection="1"/>
    <xf numFmtId="167" fontId="33" fillId="4" borderId="65" xfId="4" applyNumberFormat="1" applyFont="1" applyFill="1" applyBorder="1"/>
    <xf numFmtId="166" fontId="19" fillId="0" borderId="67" xfId="4" applyNumberFormat="1" applyFont="1" applyFill="1" applyBorder="1" applyProtection="1"/>
    <xf numFmtId="166" fontId="19" fillId="0" borderId="3" xfId="4" applyNumberFormat="1" applyFont="1" applyFill="1" applyBorder="1" applyProtection="1"/>
    <xf numFmtId="166" fontId="19" fillId="0" borderId="21" xfId="4" applyNumberFormat="1" applyFont="1" applyFill="1" applyBorder="1" applyProtection="1"/>
    <xf numFmtId="166" fontId="19" fillId="0" borderId="22" xfId="4" applyNumberFormat="1" applyFont="1" applyFill="1" applyBorder="1" applyProtection="1"/>
    <xf numFmtId="166" fontId="19" fillId="0" borderId="44" xfId="4" applyNumberFormat="1" applyFont="1" applyFill="1" applyBorder="1" applyProtection="1"/>
    <xf numFmtId="166" fontId="19" fillId="0" borderId="13" xfId="4" applyNumberFormat="1" applyFont="1" applyFill="1" applyBorder="1" applyProtection="1"/>
    <xf numFmtId="167" fontId="19" fillId="0" borderId="54" xfId="4" applyNumberFormat="1" applyFont="1" applyFill="1" applyBorder="1"/>
    <xf numFmtId="168" fontId="4" fillId="4" borderId="84" xfId="4" applyFont="1" applyFill="1" applyBorder="1" applyAlignment="1" applyProtection="1"/>
    <xf numFmtId="166" fontId="20" fillId="4" borderId="85" xfId="4" applyNumberFormat="1" applyFont="1" applyFill="1" applyBorder="1" applyProtection="1"/>
    <xf numFmtId="166" fontId="20" fillId="4" borderId="86" xfId="4" applyNumberFormat="1" applyFont="1" applyFill="1" applyBorder="1" applyProtection="1"/>
    <xf numFmtId="167" fontId="33" fillId="4" borderId="5" xfId="4" applyNumberFormat="1" applyFont="1" applyFill="1" applyBorder="1"/>
    <xf numFmtId="169" fontId="19" fillId="0" borderId="0" xfId="4" applyNumberFormat="1" applyFont="1"/>
    <xf numFmtId="168" fontId="11" fillId="0" borderId="84" xfId="4" applyFont="1" applyFill="1" applyBorder="1" applyAlignment="1" applyProtection="1">
      <alignment horizontal="left" indent="1"/>
    </xf>
    <xf numFmtId="166" fontId="23" fillId="0" borderId="85" xfId="4" applyNumberFormat="1" applyFont="1" applyFill="1" applyBorder="1" applyProtection="1"/>
    <xf numFmtId="166" fontId="23" fillId="0" borderId="86" xfId="4" applyNumberFormat="1" applyFont="1" applyFill="1" applyBorder="1" applyProtection="1"/>
    <xf numFmtId="167" fontId="19" fillId="0" borderId="5" xfId="4" applyNumberFormat="1" applyFont="1" applyFill="1" applyBorder="1"/>
    <xf numFmtId="167" fontId="33" fillId="4" borderId="89" xfId="4" applyNumberFormat="1" applyFont="1" applyFill="1" applyBorder="1"/>
    <xf numFmtId="49" fontId="12" fillId="0" borderId="0" xfId="4" applyNumberFormat="1" applyFont="1"/>
    <xf numFmtId="168" fontId="10" fillId="0" borderId="0" xfId="4" applyFont="1" applyAlignment="1"/>
    <xf numFmtId="168" fontId="12" fillId="0" borderId="0" xfId="4" applyFont="1" applyAlignment="1"/>
    <xf numFmtId="49" fontId="12" fillId="0" borderId="43" xfId="4" applyNumberFormat="1" applyFont="1" applyBorder="1"/>
    <xf numFmtId="168" fontId="12" fillId="0" borderId="43" xfId="4" applyFont="1" applyBorder="1"/>
    <xf numFmtId="168" fontId="12" fillId="0" borderId="0" xfId="4" applyFont="1" applyBorder="1"/>
    <xf numFmtId="168" fontId="12" fillId="0" borderId="47" xfId="4" applyFont="1" applyBorder="1"/>
    <xf numFmtId="168" fontId="37" fillId="5" borderId="90" xfId="4" applyFont="1" applyFill="1" applyBorder="1" applyAlignment="1">
      <alignment horizontal="center" vertical="center"/>
    </xf>
    <xf numFmtId="168" fontId="37" fillId="5" borderId="91" xfId="4" applyFont="1" applyFill="1" applyBorder="1" applyAlignment="1">
      <alignment horizontal="center" vertical="center"/>
    </xf>
    <xf numFmtId="168" fontId="37" fillId="5" borderId="92" xfId="4" applyFont="1" applyFill="1" applyBorder="1" applyAlignment="1">
      <alignment horizontal="center" vertical="center"/>
    </xf>
    <xf numFmtId="1" fontId="37" fillId="5" borderId="93" xfId="4" applyNumberFormat="1" applyFont="1" applyFill="1" applyBorder="1" applyAlignment="1">
      <alignment horizontal="center" vertical="center"/>
    </xf>
    <xf numFmtId="168" fontId="37" fillId="0" borderId="0" xfId="4" applyFont="1" applyBorder="1" applyAlignment="1">
      <alignment horizontal="center" vertical="center"/>
    </xf>
    <xf numFmtId="49" fontId="37" fillId="0" borderId="0" xfId="4" applyNumberFormat="1" applyFont="1" applyBorder="1" applyAlignment="1">
      <alignment horizontal="center" vertical="center"/>
    </xf>
    <xf numFmtId="168" fontId="39" fillId="0" borderId="12" xfId="4" applyFont="1" applyBorder="1" applyAlignment="1">
      <alignment horizontal="center" vertical="center"/>
    </xf>
    <xf numFmtId="168" fontId="39" fillId="0" borderId="71" xfId="4" applyFont="1" applyBorder="1" applyAlignment="1">
      <alignment horizontal="center" vertical="center"/>
    </xf>
    <xf numFmtId="168" fontId="12" fillId="0" borderId="6" xfId="4" applyFont="1" applyBorder="1"/>
    <xf numFmtId="168" fontId="10" fillId="0" borderId="0" xfId="4" applyFont="1" applyBorder="1" applyAlignment="1">
      <alignment horizontal="center" vertical="center"/>
    </xf>
    <xf numFmtId="49" fontId="11" fillId="0" borderId="46" xfId="4" applyNumberFormat="1" applyFont="1" applyFill="1" applyBorder="1" applyAlignment="1" applyProtection="1">
      <alignment horizontal="left" vertical="center" indent="1"/>
    </xf>
    <xf numFmtId="168" fontId="11" fillId="0" borderId="4" xfId="4" applyFont="1" applyFill="1" applyBorder="1" applyAlignment="1" applyProtection="1">
      <alignment horizontal="left" vertical="center"/>
    </xf>
    <xf numFmtId="166" fontId="12" fillId="0" borderId="3" xfId="4" applyNumberFormat="1" applyFont="1" applyBorder="1" applyAlignment="1">
      <alignment horizontal="right" vertical="center"/>
    </xf>
    <xf numFmtId="166" fontId="12" fillId="0" borderId="66" xfId="4" applyNumberFormat="1" applyFont="1" applyBorder="1" applyAlignment="1">
      <alignment horizontal="right" vertical="center"/>
    </xf>
    <xf numFmtId="166" fontId="12" fillId="0" borderId="16" xfId="4" applyNumberFormat="1" applyFont="1" applyBorder="1" applyAlignment="1">
      <alignment horizontal="right" vertical="center"/>
    </xf>
    <xf numFmtId="10" fontId="12" fillId="0" borderId="0" xfId="5" applyNumberFormat="1" applyFont="1"/>
    <xf numFmtId="3" fontId="10" fillId="0" borderId="0" xfId="4" applyNumberFormat="1" applyFont="1" applyBorder="1" applyAlignment="1">
      <alignment horizontal="center" vertical="center"/>
    </xf>
    <xf numFmtId="49" fontId="11" fillId="0" borderId="6" xfId="4" applyNumberFormat="1" applyFont="1" applyFill="1" applyBorder="1" applyAlignment="1" applyProtection="1">
      <alignment horizontal="left" vertical="center" indent="1"/>
    </xf>
    <xf numFmtId="168" fontId="11" fillId="0" borderId="20" xfId="4" applyFont="1" applyFill="1" applyBorder="1" applyAlignment="1" applyProtection="1">
      <alignment horizontal="left" vertical="center"/>
    </xf>
    <xf numFmtId="166" fontId="12" fillId="0" borderId="22" xfId="4" applyNumberFormat="1" applyFont="1" applyBorder="1" applyAlignment="1">
      <alignment horizontal="right" vertical="center"/>
    </xf>
    <xf numFmtId="166" fontId="12" fillId="0" borderId="94" xfId="4" applyNumberFormat="1" applyFont="1" applyBorder="1" applyAlignment="1">
      <alignment horizontal="right" vertical="center"/>
    </xf>
    <xf numFmtId="166" fontId="12" fillId="0" borderId="72" xfId="4" applyNumberFormat="1" applyFont="1" applyBorder="1" applyAlignment="1">
      <alignment horizontal="right" vertical="center"/>
    </xf>
    <xf numFmtId="49" fontId="11" fillId="0" borderId="41" xfId="4" applyNumberFormat="1" applyFont="1" applyFill="1" applyBorder="1" applyAlignment="1" applyProtection="1">
      <alignment horizontal="left" vertical="center" indent="1"/>
    </xf>
    <xf numFmtId="49" fontId="9" fillId="5" borderId="61" xfId="4" applyNumberFormat="1" applyFont="1" applyFill="1" applyBorder="1" applyAlignment="1" applyProtection="1">
      <alignment horizontal="center" vertical="center"/>
    </xf>
    <xf numFmtId="168" fontId="9" fillId="5" borderId="12" xfId="4" applyFont="1" applyFill="1" applyBorder="1" applyAlignment="1" applyProtection="1">
      <alignment vertical="center"/>
    </xf>
    <xf numFmtId="166" fontId="10" fillId="5" borderId="13" xfId="4" applyNumberFormat="1" applyFont="1" applyFill="1" applyBorder="1" applyAlignment="1">
      <alignment horizontal="right" vertical="center"/>
    </xf>
    <xf numFmtId="166" fontId="10" fillId="5" borderId="12" xfId="4" applyNumberFormat="1" applyFont="1" applyFill="1" applyBorder="1" applyAlignment="1">
      <alignment horizontal="right" vertical="center"/>
    </xf>
    <xf numFmtId="166" fontId="10" fillId="5" borderId="71" xfId="4" applyNumberFormat="1" applyFont="1" applyFill="1" applyBorder="1" applyAlignment="1">
      <alignment horizontal="right" vertical="center"/>
    </xf>
    <xf numFmtId="3" fontId="10" fillId="3" borderId="0" xfId="4" applyNumberFormat="1" applyFont="1" applyFill="1" applyBorder="1" applyAlignment="1">
      <alignment horizontal="center" vertical="center"/>
    </xf>
    <xf numFmtId="49" fontId="9" fillId="5" borderId="41" xfId="4" applyNumberFormat="1" applyFont="1" applyFill="1" applyBorder="1" applyAlignment="1" applyProtection="1">
      <alignment horizontal="center" vertical="center"/>
    </xf>
    <xf numFmtId="168" fontId="9" fillId="5" borderId="7" xfId="4" applyFont="1" applyFill="1" applyBorder="1" applyAlignment="1" applyProtection="1">
      <alignment vertical="center"/>
    </xf>
    <xf numFmtId="166" fontId="10" fillId="5" borderId="79" xfId="4" applyNumberFormat="1" applyFont="1" applyFill="1" applyBorder="1" applyAlignment="1">
      <alignment horizontal="right" vertical="center"/>
    </xf>
    <xf numFmtId="166" fontId="10" fillId="5" borderId="7" xfId="4" applyNumberFormat="1" applyFont="1" applyFill="1" applyBorder="1" applyAlignment="1">
      <alignment horizontal="right" vertical="center"/>
    </xf>
    <xf numFmtId="166" fontId="10" fillId="5" borderId="47" xfId="4" applyNumberFormat="1" applyFont="1" applyFill="1" applyBorder="1" applyAlignment="1">
      <alignment horizontal="right" vertical="center"/>
    </xf>
    <xf numFmtId="49" fontId="9" fillId="5" borderId="84" xfId="4" applyNumberFormat="1" applyFont="1" applyFill="1" applyBorder="1" applyAlignment="1" applyProtection="1">
      <alignment horizontal="center" vertical="center"/>
    </xf>
    <xf numFmtId="168" fontId="9" fillId="5" borderId="95" xfId="4" applyFont="1" applyFill="1" applyBorder="1" applyAlignment="1" applyProtection="1">
      <alignment vertical="center"/>
    </xf>
    <xf numFmtId="166" fontId="10" fillId="5" borderId="86" xfId="4" applyNumberFormat="1" applyFont="1" applyFill="1" applyBorder="1" applyAlignment="1">
      <alignment horizontal="right" vertical="center"/>
    </xf>
    <xf numFmtId="166" fontId="10" fillId="5" borderId="87" xfId="4" applyNumberFormat="1" applyFont="1" applyFill="1" applyBorder="1" applyAlignment="1">
      <alignment horizontal="right" vertical="center"/>
    </xf>
    <xf numFmtId="166" fontId="10" fillId="0" borderId="45" xfId="4" applyNumberFormat="1" applyFont="1" applyBorder="1" applyAlignment="1">
      <alignment horizontal="right" vertical="center"/>
    </xf>
    <xf numFmtId="168" fontId="9" fillId="6" borderId="84" xfId="4" applyFont="1" applyFill="1" applyBorder="1" applyAlignment="1" applyProtection="1">
      <alignment vertical="center"/>
    </xf>
    <xf numFmtId="168" fontId="9" fillId="6" borderId="95" xfId="4" applyFont="1" applyFill="1" applyBorder="1" applyAlignment="1" applyProtection="1">
      <alignment vertical="center"/>
    </xf>
    <xf numFmtId="166" fontId="10" fillId="6" borderId="86" xfId="4" applyNumberFormat="1" applyFont="1" applyFill="1" applyBorder="1" applyAlignment="1">
      <alignment horizontal="right" vertical="center"/>
    </xf>
    <xf numFmtId="166" fontId="10" fillId="6" borderId="89" xfId="4" applyNumberFormat="1" applyFont="1" applyFill="1" applyBorder="1" applyAlignment="1">
      <alignment horizontal="right" vertical="center"/>
    </xf>
    <xf numFmtId="166" fontId="10" fillId="6" borderId="13" xfId="4" applyNumberFormat="1" applyFont="1" applyFill="1" applyBorder="1" applyAlignment="1">
      <alignment horizontal="right" vertical="center"/>
    </xf>
    <xf numFmtId="166" fontId="10" fillId="6" borderId="15" xfId="4" applyNumberFormat="1" applyFont="1" applyFill="1" applyBorder="1" applyAlignment="1">
      <alignment horizontal="right" vertical="center"/>
    </xf>
    <xf numFmtId="49" fontId="12" fillId="0" borderId="0" xfId="4" applyNumberFormat="1" applyFont="1" applyAlignment="1"/>
    <xf numFmtId="170" fontId="41" fillId="0" borderId="0" xfId="3" applyNumberFormat="1" applyFont="1"/>
    <xf numFmtId="0" fontId="16" fillId="0" borderId="0" xfId="3" applyFont="1"/>
    <xf numFmtId="170" fontId="42" fillId="0" borderId="0" xfId="3" applyNumberFormat="1" applyFont="1" applyAlignment="1">
      <alignment horizontal="center" vertical="center"/>
    </xf>
    <xf numFmtId="0" fontId="10" fillId="0" borderId="0" xfId="3" applyFont="1"/>
    <xf numFmtId="0" fontId="16" fillId="0" borderId="0" xfId="3" applyFont="1" applyAlignment="1"/>
    <xf numFmtId="0" fontId="3" fillId="0" borderId="0" xfId="3" applyFont="1"/>
    <xf numFmtId="0" fontId="16" fillId="0" borderId="0" xfId="3" applyFont="1" applyAlignment="1">
      <alignment horizontal="right"/>
    </xf>
    <xf numFmtId="0" fontId="16" fillId="2" borderId="97" xfId="3" applyFont="1" applyFill="1" applyBorder="1"/>
    <xf numFmtId="0" fontId="16" fillId="2" borderId="91" xfId="3" applyFont="1" applyFill="1" applyBorder="1"/>
    <xf numFmtId="0" fontId="10" fillId="2" borderId="92" xfId="3" applyFont="1" applyFill="1" applyBorder="1" applyAlignment="1">
      <alignment horizontal="center"/>
    </xf>
    <xf numFmtId="0" fontId="10" fillId="2" borderId="98" xfId="3" applyFont="1" applyFill="1" applyBorder="1" applyAlignment="1">
      <alignment horizontal="center" vertical="center"/>
    </xf>
    <xf numFmtId="0" fontId="10" fillId="0" borderId="6" xfId="3" applyFont="1" applyBorder="1"/>
    <xf numFmtId="171" fontId="12" fillId="0" borderId="7" xfId="3" applyNumberFormat="1" applyFont="1" applyBorder="1"/>
    <xf numFmtId="0" fontId="3" fillId="0" borderId="0" xfId="3" applyNumberFormat="1" applyFont="1" applyBorder="1"/>
    <xf numFmtId="3" fontId="3" fillId="0" borderId="0" xfId="3" applyNumberFormat="1" applyFont="1" applyBorder="1"/>
    <xf numFmtId="3" fontId="3" fillId="0" borderId="99" xfId="3" applyNumberFormat="1" applyFont="1" applyBorder="1"/>
    <xf numFmtId="171" fontId="3" fillId="0" borderId="7" xfId="3" applyNumberFormat="1" applyFont="1" applyBorder="1"/>
    <xf numFmtId="3" fontId="3" fillId="0" borderId="0" xfId="3" applyNumberFormat="1" applyFont="1" applyBorder="1" applyAlignment="1"/>
    <xf numFmtId="0" fontId="10" fillId="0" borderId="11" xfId="3" applyFont="1" applyBorder="1"/>
    <xf numFmtId="171" fontId="3" fillId="0" borderId="12" xfId="3" applyNumberFormat="1" applyFont="1" applyBorder="1"/>
    <xf numFmtId="3" fontId="3" fillId="0" borderId="43" xfId="3" applyNumberFormat="1" applyFont="1" applyBorder="1"/>
    <xf numFmtId="3" fontId="3" fillId="0" borderId="100" xfId="3" applyNumberFormat="1" applyFont="1" applyBorder="1"/>
    <xf numFmtId="0" fontId="41" fillId="0" borderId="0" xfId="3" applyFont="1"/>
    <xf numFmtId="0" fontId="2" fillId="7" borderId="34" xfId="3" applyFont="1" applyFill="1" applyBorder="1" applyAlignment="1">
      <alignment horizontal="center"/>
    </xf>
    <xf numFmtId="0" fontId="2" fillId="5" borderId="34" xfId="3" applyFont="1" applyFill="1" applyBorder="1" applyAlignment="1">
      <alignment horizontal="center"/>
    </xf>
    <xf numFmtId="0" fontId="3" fillId="3" borderId="0" xfId="3" applyFont="1" applyFill="1" applyAlignment="1"/>
    <xf numFmtId="0" fontId="2" fillId="0" borderId="34" xfId="3" applyFont="1" applyBorder="1" applyAlignment="1">
      <alignment horizontal="center" vertical="center"/>
    </xf>
    <xf numFmtId="3" fontId="2" fillId="7" borderId="34" xfId="3" applyNumberFormat="1" applyFont="1" applyFill="1" applyBorder="1" applyAlignment="1">
      <alignment horizontal="center" vertical="center"/>
    </xf>
    <xf numFmtId="172" fontId="2" fillId="7" borderId="34" xfId="3" applyNumberFormat="1" applyFont="1" applyFill="1" applyBorder="1" applyAlignment="1">
      <alignment horizontal="center" vertical="center"/>
    </xf>
    <xf numFmtId="1" fontId="2" fillId="7" borderId="34" xfId="3" applyNumberFormat="1" applyFont="1" applyFill="1" applyBorder="1" applyAlignment="1">
      <alignment horizontal="center" vertical="center"/>
    </xf>
    <xf numFmtId="3" fontId="2" fillId="5" borderId="34" xfId="3" applyNumberFormat="1" applyFont="1" applyFill="1" applyBorder="1" applyAlignment="1">
      <alignment horizontal="center" vertical="center"/>
    </xf>
    <xf numFmtId="172" fontId="2" fillId="5" borderId="34" xfId="3" applyNumberFormat="1" applyFont="1" applyFill="1" applyBorder="1" applyAlignment="1">
      <alignment horizontal="center" vertical="center"/>
    </xf>
    <xf numFmtId="0" fontId="2" fillId="5" borderId="34" xfId="3" applyFont="1" applyFill="1" applyBorder="1" applyAlignment="1">
      <alignment horizontal="center" vertical="center"/>
    </xf>
    <xf numFmtId="3" fontId="3" fillId="0" borderId="0" xfId="3" applyNumberFormat="1" applyFont="1" applyAlignment="1">
      <alignment horizontal="center"/>
    </xf>
    <xf numFmtId="172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46" fillId="0" borderId="42" xfId="3" applyFont="1" applyFill="1" applyBorder="1" applyAlignment="1">
      <alignment horizontal="center"/>
    </xf>
    <xf numFmtId="0" fontId="46" fillId="0" borderId="101" xfId="3" applyFont="1" applyFill="1" applyBorder="1" applyAlignment="1">
      <alignment horizontal="center"/>
    </xf>
    <xf numFmtId="0" fontId="46" fillId="0" borderId="94" xfId="3" applyFont="1" applyFill="1" applyBorder="1" applyAlignment="1">
      <alignment horizontal="center"/>
    </xf>
    <xf numFmtId="3" fontId="46" fillId="0" borderId="60" xfId="3" applyNumberFormat="1" applyFont="1" applyFill="1" applyBorder="1" applyAlignment="1">
      <alignment horizontal="center" vertical="center"/>
    </xf>
    <xf numFmtId="172" fontId="46" fillId="0" borderId="102" xfId="3" applyNumberFormat="1" applyFont="1" applyFill="1" applyBorder="1" applyAlignment="1">
      <alignment horizontal="center" vertical="center"/>
    </xf>
    <xf numFmtId="173" fontId="46" fillId="0" borderId="96" xfId="3" applyNumberFormat="1" applyFont="1" applyFill="1" applyBorder="1" applyAlignment="1">
      <alignment horizontal="center" vertical="center"/>
    </xf>
    <xf numFmtId="172" fontId="46" fillId="0" borderId="103" xfId="3" applyNumberFormat="1" applyFont="1" applyFill="1" applyBorder="1" applyAlignment="1">
      <alignment horizontal="center" vertical="center"/>
    </xf>
    <xf numFmtId="0" fontId="3" fillId="0" borderId="18" xfId="3" applyFont="1" applyBorder="1"/>
    <xf numFmtId="0" fontId="17" fillId="0" borderId="0" xfId="3"/>
    <xf numFmtId="0" fontId="48" fillId="0" borderId="0" xfId="3" applyFont="1"/>
    <xf numFmtId="0" fontId="49" fillId="0" borderId="0" xfId="3" applyFont="1" applyAlignment="1">
      <alignment horizontal="center"/>
    </xf>
    <xf numFmtId="0" fontId="49" fillId="0" borderId="18" xfId="3" applyFont="1" applyBorder="1" applyAlignment="1">
      <alignment horizontal="center" wrapText="1"/>
    </xf>
    <xf numFmtId="0" fontId="49" fillId="0" borderId="0" xfId="3" applyFont="1" applyBorder="1" applyAlignment="1">
      <alignment horizontal="center" wrapText="1"/>
    </xf>
    <xf numFmtId="0" fontId="49" fillId="0" borderId="7" xfId="3" applyFont="1" applyBorder="1" applyAlignment="1">
      <alignment horizontal="center" wrapText="1"/>
    </xf>
    <xf numFmtId="0" fontId="17" fillId="0" borderId="0" xfId="3" applyBorder="1"/>
    <xf numFmtId="0" fontId="50" fillId="0" borderId="58" xfId="3" applyFont="1" applyBorder="1" applyAlignment="1">
      <alignment horizontal="center"/>
    </xf>
    <xf numFmtId="0" fontId="50" fillId="0" borderId="69" xfId="3" applyFont="1" applyBorder="1" applyAlignment="1">
      <alignment horizontal="center"/>
    </xf>
    <xf numFmtId="0" fontId="50" fillId="0" borderId="96" xfId="3" applyFont="1" applyBorder="1" applyAlignment="1">
      <alignment horizontal="center"/>
    </xf>
    <xf numFmtId="0" fontId="50" fillId="0" borderId="0" xfId="3" applyFont="1" applyFill="1" applyBorder="1" applyAlignment="1">
      <alignment horizontal="center"/>
    </xf>
    <xf numFmtId="0" fontId="48" fillId="0" borderId="0" xfId="3" applyFont="1" applyAlignment="1">
      <alignment horizontal="right"/>
    </xf>
    <xf numFmtId="3" fontId="48" fillId="0" borderId="18" xfId="3" applyNumberFormat="1" applyFont="1" applyBorder="1" applyAlignment="1">
      <alignment horizontal="center"/>
    </xf>
    <xf numFmtId="3" fontId="48" fillId="0" borderId="0" xfId="3" applyNumberFormat="1" applyFont="1" applyBorder="1" applyAlignment="1">
      <alignment horizontal="center"/>
    </xf>
    <xf numFmtId="3" fontId="48" fillId="0" borderId="7" xfId="3" applyNumberFormat="1" applyFont="1" applyBorder="1" applyAlignment="1">
      <alignment horizontal="center"/>
    </xf>
    <xf numFmtId="3" fontId="48" fillId="0" borderId="0" xfId="3" applyNumberFormat="1" applyFont="1" applyAlignment="1">
      <alignment horizontal="center"/>
    </xf>
    <xf numFmtId="3" fontId="17" fillId="0" borderId="0" xfId="3" applyNumberFormat="1"/>
    <xf numFmtId="0" fontId="48" fillId="0" borderId="58" xfId="3" applyFont="1" applyBorder="1" applyAlignment="1">
      <alignment horizontal="right"/>
    </xf>
    <xf numFmtId="3" fontId="48" fillId="0" borderId="69" xfId="3" applyNumberFormat="1" applyFont="1" applyBorder="1" applyAlignment="1">
      <alignment horizontal="center"/>
    </xf>
    <xf numFmtId="3" fontId="48" fillId="0" borderId="58" xfId="3" applyNumberFormat="1" applyFont="1" applyBorder="1" applyAlignment="1">
      <alignment horizontal="center"/>
    </xf>
    <xf numFmtId="3" fontId="48" fillId="0" borderId="96" xfId="3" applyNumberFormat="1" applyFont="1" applyBorder="1" applyAlignment="1">
      <alignment horizontal="center"/>
    </xf>
    <xf numFmtId="0" fontId="49" fillId="0" borderId="0" xfId="3" applyFont="1" applyAlignment="1">
      <alignment horizontal="right"/>
    </xf>
    <xf numFmtId="3" fontId="49" fillId="0" borderId="18" xfId="3" applyNumberFormat="1" applyFont="1" applyBorder="1" applyAlignment="1">
      <alignment horizontal="center"/>
    </xf>
    <xf numFmtId="3" fontId="49" fillId="0" borderId="0" xfId="3" applyNumberFormat="1" applyFont="1" applyBorder="1" applyAlignment="1">
      <alignment horizontal="center"/>
    </xf>
    <xf numFmtId="3" fontId="49" fillId="0" borderId="7" xfId="3" applyNumberFormat="1" applyFont="1" applyBorder="1" applyAlignment="1">
      <alignment horizontal="center"/>
    </xf>
    <xf numFmtId="3" fontId="49" fillId="0" borderId="0" xfId="3" applyNumberFormat="1" applyFont="1" applyAlignment="1">
      <alignment horizontal="center"/>
    </xf>
    <xf numFmtId="0" fontId="52" fillId="0" borderId="58" xfId="3" applyFont="1" applyBorder="1" applyAlignment="1">
      <alignment horizontal="center"/>
    </xf>
    <xf numFmtId="0" fontId="52" fillId="0" borderId="69" xfId="3" applyFont="1" applyBorder="1" applyAlignment="1">
      <alignment horizontal="center"/>
    </xf>
    <xf numFmtId="0" fontId="52" fillId="0" borderId="96" xfId="3" applyFont="1" applyBorder="1" applyAlignment="1">
      <alignment horizontal="center"/>
    </xf>
    <xf numFmtId="0" fontId="48" fillId="0" borderId="104" xfId="3" applyFont="1" applyBorder="1" applyAlignment="1">
      <alignment horizontal="right"/>
    </xf>
    <xf numFmtId="3" fontId="53" fillId="0" borderId="105" xfId="3" applyNumberFormat="1" applyFont="1" applyBorder="1" applyAlignment="1">
      <alignment horizontal="center"/>
    </xf>
    <xf numFmtId="14" fontId="53" fillId="0" borderId="104" xfId="3" applyNumberFormat="1" applyFont="1" applyBorder="1" applyAlignment="1">
      <alignment horizontal="center"/>
    </xf>
    <xf numFmtId="0" fontId="53" fillId="0" borderId="106" xfId="3" applyNumberFormat="1" applyFont="1" applyBorder="1" applyAlignment="1">
      <alignment horizontal="center"/>
    </xf>
    <xf numFmtId="3" fontId="53" fillId="0" borderId="106" xfId="3" applyNumberFormat="1" applyFont="1" applyBorder="1" applyAlignment="1">
      <alignment horizontal="center"/>
    </xf>
    <xf numFmtId="0" fontId="48" fillId="0" borderId="107" xfId="3" applyFont="1" applyBorder="1" applyAlignment="1">
      <alignment horizontal="right"/>
    </xf>
    <xf numFmtId="3" fontId="53" fillId="0" borderId="108" xfId="3" applyNumberFormat="1" applyFont="1" applyBorder="1" applyAlignment="1">
      <alignment horizontal="center"/>
    </xf>
    <xf numFmtId="14" fontId="53" fillId="0" borderId="107" xfId="3" applyNumberFormat="1" applyFont="1" applyBorder="1" applyAlignment="1">
      <alignment horizontal="center"/>
    </xf>
    <xf numFmtId="0" fontId="53" fillId="0" borderId="109" xfId="3" applyNumberFormat="1" applyFont="1" applyBorder="1" applyAlignment="1">
      <alignment horizontal="center"/>
    </xf>
    <xf numFmtId="3" fontId="53" fillId="0" borderId="109" xfId="3" applyNumberFormat="1" applyFont="1" applyBorder="1" applyAlignment="1">
      <alignment horizontal="center"/>
    </xf>
    <xf numFmtId="3" fontId="53" fillId="0" borderId="69" xfId="3" applyNumberFormat="1" applyFont="1" applyBorder="1" applyAlignment="1">
      <alignment horizontal="center"/>
    </xf>
    <xf numFmtId="14" fontId="53" fillId="0" borderId="58" xfId="3" applyNumberFormat="1" applyFont="1" applyBorder="1" applyAlignment="1">
      <alignment horizontal="center"/>
    </xf>
    <xf numFmtId="3" fontId="53" fillId="0" borderId="96" xfId="3" applyNumberFormat="1" applyFont="1" applyBorder="1" applyAlignment="1">
      <alignment horizontal="center"/>
    </xf>
    <xf numFmtId="14" fontId="53" fillId="0" borderId="96" xfId="3" applyNumberFormat="1" applyFont="1" applyBorder="1" applyAlignment="1">
      <alignment horizontal="center"/>
    </xf>
    <xf numFmtId="0" fontId="51" fillId="0" borderId="0" xfId="3" applyFont="1" applyAlignment="1">
      <alignment horizontal="right"/>
    </xf>
    <xf numFmtId="3" fontId="51" fillId="0" borderId="18" xfId="3" applyNumberFormat="1" applyFont="1" applyBorder="1" applyAlignment="1">
      <alignment horizontal="center"/>
    </xf>
    <xf numFmtId="14" fontId="51" fillId="0" borderId="0" xfId="3" applyNumberFormat="1" applyFont="1" applyBorder="1" applyAlignment="1">
      <alignment horizontal="center"/>
    </xf>
    <xf numFmtId="0" fontId="51" fillId="0" borderId="7" xfId="3" applyNumberFormat="1" applyFont="1" applyBorder="1" applyAlignment="1">
      <alignment horizontal="center"/>
    </xf>
    <xf numFmtId="3" fontId="51" fillId="0" borderId="7" xfId="3" applyNumberFormat="1" applyFont="1" applyBorder="1" applyAlignment="1">
      <alignment horizontal="center"/>
    </xf>
    <xf numFmtId="14" fontId="51" fillId="0" borderId="7" xfId="3" applyNumberFormat="1" applyFont="1" applyBorder="1" applyAlignment="1">
      <alignment horizontal="center"/>
    </xf>
    <xf numFmtId="1" fontId="2" fillId="0" borderId="0" xfId="1" applyFont="1" applyAlignment="1">
      <alignment horizontal="center"/>
    </xf>
    <xf numFmtId="1" fontId="4" fillId="0" borderId="1" xfId="1" applyFont="1" applyFill="1" applyBorder="1" applyAlignment="1">
      <alignment horizontal="center" vertical="center"/>
    </xf>
    <xf numFmtId="1" fontId="4" fillId="0" borderId="2" xfId="1" applyFont="1" applyFill="1" applyBorder="1" applyAlignment="1">
      <alignment horizontal="center" vertical="center"/>
    </xf>
    <xf numFmtId="1" fontId="4" fillId="0" borderId="6" xfId="1" applyFont="1" applyFill="1" applyBorder="1" applyAlignment="1">
      <alignment horizontal="center" vertical="center"/>
    </xf>
    <xf numFmtId="1" fontId="4" fillId="0" borderId="7" xfId="1" applyFont="1" applyFill="1" applyBorder="1" applyAlignment="1">
      <alignment horizontal="center" vertical="center"/>
    </xf>
    <xf numFmtId="1" fontId="4" fillId="0" borderId="11" xfId="1" applyFont="1" applyFill="1" applyBorder="1" applyAlignment="1">
      <alignment horizontal="center" vertical="center"/>
    </xf>
    <xf numFmtId="1" fontId="4" fillId="0" borderId="12" xfId="1" applyFont="1" applyFill="1" applyBorder="1" applyAlignment="1">
      <alignment horizontal="center" vertical="center"/>
    </xf>
    <xf numFmtId="1" fontId="6" fillId="0" borderId="8" xfId="1" applyFont="1" applyFill="1" applyBorder="1" applyAlignment="1" applyProtection="1">
      <alignment horizontal="center" vertical="center"/>
    </xf>
    <xf numFmtId="1" fontId="6" fillId="0" borderId="13" xfId="1" applyFont="1" applyFill="1" applyBorder="1" applyAlignment="1" applyProtection="1">
      <alignment horizontal="center" vertical="center"/>
    </xf>
    <xf numFmtId="1" fontId="6" fillId="0" borderId="9" xfId="1" applyFont="1" applyFill="1" applyBorder="1" applyAlignment="1" applyProtection="1">
      <alignment horizontal="center" vertical="center"/>
    </xf>
    <xf numFmtId="1" fontId="6" fillId="0" borderId="14" xfId="1" applyFont="1" applyFill="1" applyBorder="1" applyAlignment="1" applyProtection="1">
      <alignment horizontal="center" vertical="center"/>
    </xf>
    <xf numFmtId="1" fontId="6" fillId="0" borderId="10" xfId="1" applyFont="1" applyFill="1" applyBorder="1" applyAlignment="1" applyProtection="1">
      <alignment horizontal="center" vertical="center"/>
    </xf>
    <xf numFmtId="1" fontId="6" fillId="0" borderId="15" xfId="1" applyFont="1" applyFill="1" applyBorder="1" applyAlignment="1" applyProtection="1">
      <alignment horizontal="center" vertical="center"/>
    </xf>
    <xf numFmtId="1" fontId="6" fillId="0" borderId="68" xfId="1" applyFont="1" applyFill="1" applyBorder="1" applyAlignment="1" applyProtection="1">
      <alignment horizontal="center" vertical="center"/>
    </xf>
    <xf numFmtId="1" fontId="6" fillId="0" borderId="12" xfId="1" applyFont="1" applyFill="1" applyBorder="1" applyAlignment="1" applyProtection="1">
      <alignment horizontal="center" vertical="center"/>
    </xf>
    <xf numFmtId="1" fontId="6" fillId="0" borderId="27" xfId="1" applyFont="1" applyFill="1" applyBorder="1" applyAlignment="1" applyProtection="1">
      <alignment horizontal="center" vertical="center"/>
    </xf>
    <xf numFmtId="1" fontId="6" fillId="0" borderId="43" xfId="1" applyFont="1" applyFill="1" applyBorder="1" applyAlignment="1" applyProtection="1">
      <alignment horizontal="center" vertical="center"/>
    </xf>
    <xf numFmtId="168" fontId="20" fillId="0" borderId="73" xfId="4" applyFont="1" applyFill="1" applyBorder="1" applyAlignment="1">
      <alignment horizontal="center" vertical="center"/>
    </xf>
    <xf numFmtId="168" fontId="20" fillId="0" borderId="76" xfId="4" applyFont="1" applyFill="1" applyBorder="1" applyAlignment="1">
      <alignment horizontal="center" vertical="center"/>
    </xf>
    <xf numFmtId="168" fontId="20" fillId="0" borderId="77" xfId="4" applyFont="1" applyFill="1" applyBorder="1" applyAlignment="1">
      <alignment horizontal="center" vertical="center"/>
    </xf>
    <xf numFmtId="168" fontId="10" fillId="0" borderId="0" xfId="4" applyFont="1" applyAlignment="1">
      <alignment horizontal="center"/>
    </xf>
    <xf numFmtId="168" fontId="10" fillId="0" borderId="0" xfId="4" applyFont="1" applyAlignment="1">
      <alignment horizontal="center" vertical="center"/>
    </xf>
    <xf numFmtId="168" fontId="4" fillId="0" borderId="73" xfId="4" applyFont="1" applyFill="1" applyBorder="1" applyAlignment="1">
      <alignment horizontal="center" vertical="center"/>
    </xf>
    <xf numFmtId="168" fontId="4" fillId="0" borderId="76" xfId="4" applyFont="1" applyFill="1" applyBorder="1" applyAlignment="1">
      <alignment horizontal="center" vertical="center"/>
    </xf>
    <xf numFmtId="168" fontId="4" fillId="0" borderId="77" xfId="4" applyFont="1" applyFill="1" applyBorder="1" applyAlignment="1">
      <alignment horizontal="center" vertical="center"/>
    </xf>
    <xf numFmtId="168" fontId="9" fillId="3" borderId="0" xfId="4" quotePrefix="1" applyFont="1" applyFill="1" applyBorder="1" applyAlignment="1" applyProtection="1">
      <alignment horizontal="center" vertical="center"/>
    </xf>
    <xf numFmtId="168" fontId="9" fillId="3" borderId="0" xfId="4" applyFont="1" applyFill="1" applyBorder="1" applyAlignment="1" applyProtection="1">
      <alignment horizontal="center" vertical="center"/>
    </xf>
    <xf numFmtId="168" fontId="11" fillId="0" borderId="0" xfId="4" applyFont="1" applyFill="1" applyBorder="1" applyAlignment="1" applyProtection="1">
      <alignment horizontal="center" vertical="center"/>
    </xf>
    <xf numFmtId="168" fontId="36" fillId="0" borderId="0" xfId="4" applyFont="1" applyAlignment="1">
      <alignment horizontal="center"/>
    </xf>
    <xf numFmtId="168" fontId="10" fillId="0" borderId="1" xfId="4" applyFont="1" applyFill="1" applyBorder="1" applyAlignment="1">
      <alignment horizontal="center" vertical="center" wrapText="1"/>
    </xf>
    <xf numFmtId="168" fontId="10" fillId="0" borderId="2" xfId="4" applyFont="1" applyFill="1" applyBorder="1" applyAlignment="1">
      <alignment horizontal="center" vertical="center" wrapText="1"/>
    </xf>
    <xf numFmtId="168" fontId="10" fillId="0" borderId="11" xfId="4" applyFont="1" applyFill="1" applyBorder="1" applyAlignment="1">
      <alignment horizontal="center" vertical="center" wrapText="1"/>
    </xf>
    <xf numFmtId="168" fontId="10" fillId="0" borderId="12" xfId="4" applyFont="1" applyFill="1" applyBorder="1" applyAlignment="1">
      <alignment horizontal="center" vertical="center" wrapText="1"/>
    </xf>
    <xf numFmtId="168" fontId="38" fillId="3" borderId="0" xfId="4" applyFont="1" applyFill="1" applyBorder="1" applyAlignment="1">
      <alignment horizontal="center"/>
    </xf>
    <xf numFmtId="168" fontId="11" fillId="3" borderId="0" xfId="4" applyFont="1" applyFill="1" applyBorder="1" applyAlignment="1" applyProtection="1">
      <alignment horizontal="center" vertical="center"/>
    </xf>
    <xf numFmtId="168" fontId="9" fillId="0" borderId="45" xfId="4" applyFont="1" applyFill="1" applyBorder="1" applyAlignment="1" applyProtection="1">
      <alignment vertical="center"/>
    </xf>
    <xf numFmtId="168" fontId="10" fillId="0" borderId="1" xfId="4" applyFont="1" applyFill="1" applyBorder="1" applyAlignment="1">
      <alignment horizontal="center" vertical="center"/>
    </xf>
    <xf numFmtId="168" fontId="10" fillId="0" borderId="2" xfId="4" applyFont="1" applyFill="1" applyBorder="1" applyAlignment="1">
      <alignment horizontal="center" vertical="center"/>
    </xf>
    <xf numFmtId="168" fontId="10" fillId="0" borderId="11" xfId="4" applyFont="1" applyFill="1" applyBorder="1" applyAlignment="1">
      <alignment horizontal="center" vertical="center"/>
    </xf>
    <xf numFmtId="168" fontId="10" fillId="0" borderId="12" xfId="4" applyFont="1" applyFill="1" applyBorder="1" applyAlignment="1">
      <alignment horizontal="center" vertical="center"/>
    </xf>
    <xf numFmtId="0" fontId="45" fillId="8" borderId="80" xfId="3" applyFont="1" applyFill="1" applyBorder="1" applyAlignment="1">
      <alignment horizontal="center" vertical="center" wrapText="1"/>
    </xf>
    <xf numFmtId="0" fontId="45" fillId="5" borderId="80" xfId="3" applyFont="1" applyFill="1" applyBorder="1" applyAlignment="1">
      <alignment horizontal="center" vertical="center" wrapText="1"/>
    </xf>
    <xf numFmtId="0" fontId="43" fillId="0" borderId="58" xfId="3" applyFont="1" applyBorder="1" applyAlignment="1">
      <alignment horizontal="center" vertical="center"/>
    </xf>
    <xf numFmtId="0" fontId="37" fillId="7" borderId="34" xfId="3" applyFont="1" applyFill="1" applyBorder="1" applyAlignment="1">
      <alignment horizontal="center" vertical="center" wrapText="1"/>
    </xf>
    <xf numFmtId="0" fontId="44" fillId="5" borderId="34" xfId="3" applyFont="1" applyFill="1" applyBorder="1" applyAlignment="1">
      <alignment horizontal="center" vertical="center" wrapText="1"/>
    </xf>
    <xf numFmtId="0" fontId="44" fillId="7" borderId="34" xfId="3" applyFont="1" applyFill="1" applyBorder="1" applyAlignment="1">
      <alignment horizontal="center" vertical="center" wrapText="1"/>
    </xf>
    <xf numFmtId="0" fontId="36" fillId="0" borderId="58" xfId="3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9" fillId="0" borderId="18" xfId="3" applyFont="1" applyBorder="1" applyAlignment="1">
      <alignment horizontal="center" vertical="top"/>
    </xf>
    <xf numFmtId="0" fontId="49" fillId="0" borderId="0" xfId="3" applyFont="1" applyBorder="1" applyAlignment="1">
      <alignment horizontal="center" vertical="top"/>
    </xf>
    <xf numFmtId="0" fontId="49" fillId="0" borderId="7" xfId="3" applyFont="1" applyBorder="1" applyAlignment="1">
      <alignment horizontal="center" vertical="top"/>
    </xf>
    <xf numFmtId="0" fontId="51" fillId="0" borderId="18" xfId="3" applyFont="1" applyBorder="1" applyAlignment="1">
      <alignment horizontal="center"/>
    </xf>
    <xf numFmtId="0" fontId="51" fillId="0" borderId="0" xfId="3" applyFont="1" applyBorder="1" applyAlignment="1">
      <alignment horizontal="center"/>
    </xf>
    <xf numFmtId="0" fontId="51" fillId="0" borderId="7" xfId="3" applyFont="1" applyBorder="1" applyAlignment="1">
      <alignment horizontal="center"/>
    </xf>
  </cellXfs>
  <cellStyles count="6">
    <cellStyle name="Normal" xfId="0" builtinId="0"/>
    <cellStyle name="Normal 2" xfId="3"/>
    <cellStyle name="Normal 3" xfId="4"/>
    <cellStyle name="Normal_Proizvodnja" xfId="1"/>
    <cellStyle name="Percent 2" xfId="2"/>
    <cellStyle name="Percent 3" xfId="5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5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2"/>
          <c:order val="0"/>
          <c:tx>
            <c:v>TE</c:v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623549996709649E-3"/>
                  <c:y val="-1.4416622919867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81475603095867E-2"/>
                  <c:y val="-3.38490056268524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816548140076943E-3"/>
                  <c:y val="2.5559364124305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6055550958824981E-3"/>
                  <c:y val="-3.7716599625915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725409086716768E-3"/>
                  <c:y val="-4.1608034249955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2249419399594093E-3"/>
                  <c:y val="3.98209467665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89292515744505E-3"/>
                  <c:y val="-2.7116287401658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8443287840363222E-3"/>
                  <c:y val="-1.7334954443530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728316498194E-3"/>
                  <c:y val="-2.5861862436918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8066270995471908E-3"/>
                  <c:y val="7.53546060583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7.91136125529799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4260139436241592E-3"/>
                  <c:y val="1.1618199564004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'2013_Proizvodnja_GWh'!$D$26:$O$26</c:f>
              <c:numCache>
                <c:formatCode>#,##0.0</c:formatCode>
                <c:ptCount val="12"/>
                <c:pt idx="0">
                  <c:v>755.64357299999995</c:v>
                </c:pt>
                <c:pt idx="1">
                  <c:v>755.99275599999999</c:v>
                </c:pt>
                <c:pt idx="2">
                  <c:v>659.396793</c:v>
                </c:pt>
                <c:pt idx="3">
                  <c:v>463.07791100000003</c:v>
                </c:pt>
                <c:pt idx="4">
                  <c:v>527.83396300000004</c:v>
                </c:pt>
                <c:pt idx="5">
                  <c:v>705.23697700000002</c:v>
                </c:pt>
                <c:pt idx="6">
                  <c:v>821.08979099999999</c:v>
                </c:pt>
                <c:pt idx="7">
                  <c:v>886.88723499999992</c:v>
                </c:pt>
                <c:pt idx="8">
                  <c:v>666.19400099999996</c:v>
                </c:pt>
                <c:pt idx="9">
                  <c:v>853.027739</c:v>
                </c:pt>
                <c:pt idx="10">
                  <c:v>817.79502200000002</c:v>
                </c:pt>
                <c:pt idx="11">
                  <c:v>828.07303400000001</c:v>
                </c:pt>
              </c:numCache>
            </c:numRef>
          </c:val>
        </c:ser>
        <c:ser>
          <c:idx val="0"/>
          <c:order val="1"/>
          <c:tx>
            <c:v>HE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419356498496798E-2"/>
                  <c:y val="-5.1897957460875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6432567803716E-2"/>
                  <c:y val="-1.76657761508402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676518163560291E-3"/>
                  <c:y val="-4.80743420181477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1200528476437616E-3"/>
                  <c:y val="-5.3282718038095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8295424074975376E-3"/>
                  <c:y val="-1.5830527165191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964411905464789E-3"/>
                  <c:y val="-8.3421009973521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13492625392284E-3"/>
                  <c:y val="-6.5567380233757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1873272852105725E-3"/>
                  <c:y val="-1.707331651677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5827268176724442E-3"/>
                  <c:y val="-1.4263497288083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6351278489601767E-3"/>
                  <c:y val="-2.7934259711752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-8.2502720181117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975131942112843E-3"/>
                  <c:y val="-1.0231123821525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'2013_Proizvodnja_GWh'!$D$3:$O$3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'2013_Proizvodnja_GWh'!$D$21:$O$21</c:f>
              <c:numCache>
                <c:formatCode>#,##0.0</c:formatCode>
                <c:ptCount val="12"/>
                <c:pt idx="0">
                  <c:v>715.24058400000001</c:v>
                </c:pt>
                <c:pt idx="1">
                  <c:v>792.78281300000003</c:v>
                </c:pt>
                <c:pt idx="2">
                  <c:v>1119.2920589999999</c:v>
                </c:pt>
                <c:pt idx="3">
                  <c:v>1012.217575</c:v>
                </c:pt>
                <c:pt idx="4">
                  <c:v>702.29393800000014</c:v>
                </c:pt>
                <c:pt idx="5">
                  <c:v>461.62947800000006</c:v>
                </c:pt>
                <c:pt idx="6">
                  <c:v>343.57017000000008</c:v>
                </c:pt>
                <c:pt idx="7">
                  <c:v>287.55373600000001</c:v>
                </c:pt>
                <c:pt idx="8">
                  <c:v>285.51048199999997</c:v>
                </c:pt>
                <c:pt idx="9">
                  <c:v>289.87032500000004</c:v>
                </c:pt>
                <c:pt idx="10">
                  <c:v>510.96504400000003</c:v>
                </c:pt>
                <c:pt idx="11">
                  <c:v>450.37494300000009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gapDepth val="20"/>
        <c:shape val="cylinder"/>
        <c:axId val="94295936"/>
        <c:axId val="94297472"/>
        <c:axId val="0"/>
      </c:bar3DChart>
      <c:catAx>
        <c:axId val="942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429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9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bs-Latn-BA"/>
                  <a:t>GWh</a:t>
                </a:r>
              </a:p>
            </c:rich>
          </c:tx>
          <c:layout>
            <c:manualLayout>
              <c:xMode val="edge"/>
              <c:yMode val="edge"/>
              <c:x val="0.13587415491870475"/>
              <c:y val="1.3297872340425532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4295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sr-Cyrl-BA" sz="1400" b="1"/>
              <a:t>Дијаграм потрошње за дан у мјесецу са максималном сатном потрошњом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'2013_Konzum_Dani'!$D$5:$D$16</c:f>
              <c:numCache>
                <c:formatCode>#,##0</c:formatCode>
                <c:ptCount val="12"/>
                <c:pt idx="0" formatCode="General">
                  <c:v>1288</c:v>
                </c:pt>
                <c:pt idx="1">
                  <c:v>1295</c:v>
                </c:pt>
                <c:pt idx="2">
                  <c:v>1303</c:v>
                </c:pt>
                <c:pt idx="3">
                  <c:v>1266</c:v>
                </c:pt>
                <c:pt idx="4">
                  <c:v>1072</c:v>
                </c:pt>
                <c:pt idx="5">
                  <c:v>1146</c:v>
                </c:pt>
                <c:pt idx="6">
                  <c:v>1204</c:v>
                </c:pt>
                <c:pt idx="7">
                  <c:v>1260</c:v>
                </c:pt>
                <c:pt idx="8">
                  <c:v>1109</c:v>
                </c:pt>
                <c:pt idx="9">
                  <c:v>1126</c:v>
                </c:pt>
                <c:pt idx="10">
                  <c:v>1345.7639999999999</c:v>
                </c:pt>
                <c:pt idx="11">
                  <c:v>1381.096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'2013_Konzum_Dani'!$E$5:$E$16</c:f>
              <c:numCache>
                <c:formatCode>#,##0</c:formatCode>
                <c:ptCount val="12"/>
                <c:pt idx="0">
                  <c:v>1181</c:v>
                </c:pt>
                <c:pt idx="1">
                  <c:v>1210</c:v>
                </c:pt>
                <c:pt idx="2">
                  <c:v>1217</c:v>
                </c:pt>
                <c:pt idx="3">
                  <c:v>1169</c:v>
                </c:pt>
                <c:pt idx="4">
                  <c:v>978</c:v>
                </c:pt>
                <c:pt idx="5">
                  <c:v>1064</c:v>
                </c:pt>
                <c:pt idx="6">
                  <c:v>1114</c:v>
                </c:pt>
                <c:pt idx="7">
                  <c:v>1160</c:v>
                </c:pt>
                <c:pt idx="8">
                  <c:v>1026</c:v>
                </c:pt>
                <c:pt idx="9">
                  <c:v>1040</c:v>
                </c:pt>
                <c:pt idx="10">
                  <c:v>1247.819</c:v>
                </c:pt>
                <c:pt idx="11">
                  <c:v>1281.6759999999999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'2013_Konzum_Dani'!$F$5:$F$16</c:f>
              <c:numCache>
                <c:formatCode>#,##0</c:formatCode>
                <c:ptCount val="12"/>
                <c:pt idx="0">
                  <c:v>1117</c:v>
                </c:pt>
                <c:pt idx="1">
                  <c:v>1147</c:v>
                </c:pt>
                <c:pt idx="2">
                  <c:v>1186</c:v>
                </c:pt>
                <c:pt idx="3">
                  <c:v>1117</c:v>
                </c:pt>
                <c:pt idx="4">
                  <c:v>951</c:v>
                </c:pt>
                <c:pt idx="5">
                  <c:v>1004</c:v>
                </c:pt>
                <c:pt idx="6">
                  <c:v>1092</c:v>
                </c:pt>
                <c:pt idx="7">
                  <c:v>1106</c:v>
                </c:pt>
                <c:pt idx="8">
                  <c:v>986</c:v>
                </c:pt>
                <c:pt idx="9">
                  <c:v>1002</c:v>
                </c:pt>
                <c:pt idx="10">
                  <c:v>1201.597</c:v>
                </c:pt>
                <c:pt idx="11">
                  <c:v>1217.415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'2013_Konzum_Dani'!$G$5:$G$16</c:f>
              <c:numCache>
                <c:formatCode>#,##0</c:formatCode>
                <c:ptCount val="12"/>
                <c:pt idx="0">
                  <c:v>1104</c:v>
                </c:pt>
                <c:pt idx="1">
                  <c:v>1139</c:v>
                </c:pt>
                <c:pt idx="2">
                  <c:v>1163</c:v>
                </c:pt>
                <c:pt idx="3">
                  <c:v>1105</c:v>
                </c:pt>
                <c:pt idx="4">
                  <c:v>922</c:v>
                </c:pt>
                <c:pt idx="5">
                  <c:v>989</c:v>
                </c:pt>
                <c:pt idx="6">
                  <c:v>1044</c:v>
                </c:pt>
                <c:pt idx="7">
                  <c:v>1091</c:v>
                </c:pt>
                <c:pt idx="8">
                  <c:v>967</c:v>
                </c:pt>
                <c:pt idx="9">
                  <c:v>985</c:v>
                </c:pt>
                <c:pt idx="10">
                  <c:v>1185.213</c:v>
                </c:pt>
                <c:pt idx="11">
                  <c:v>1201.412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'2013_Konzum_Dani'!$H$5:$H$16</c:f>
              <c:numCache>
                <c:formatCode>#,##0</c:formatCode>
                <c:ptCount val="12"/>
                <c:pt idx="0">
                  <c:v>1115</c:v>
                </c:pt>
                <c:pt idx="1">
                  <c:v>1149</c:v>
                </c:pt>
                <c:pt idx="2">
                  <c:v>1181</c:v>
                </c:pt>
                <c:pt idx="3">
                  <c:v>1097</c:v>
                </c:pt>
                <c:pt idx="4">
                  <c:v>930</c:v>
                </c:pt>
                <c:pt idx="5">
                  <c:v>990</c:v>
                </c:pt>
                <c:pt idx="6">
                  <c:v>1016</c:v>
                </c:pt>
                <c:pt idx="7">
                  <c:v>1058</c:v>
                </c:pt>
                <c:pt idx="8">
                  <c:v>983</c:v>
                </c:pt>
                <c:pt idx="9">
                  <c:v>999</c:v>
                </c:pt>
                <c:pt idx="10">
                  <c:v>1175.1949999999999</c:v>
                </c:pt>
                <c:pt idx="11">
                  <c:v>1196.7339999999999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'2013_Konzum_Dani'!$I$5:$I$16</c:f>
              <c:numCache>
                <c:formatCode>#,##0</c:formatCode>
                <c:ptCount val="12"/>
                <c:pt idx="0">
                  <c:v>1208</c:v>
                </c:pt>
                <c:pt idx="1">
                  <c:v>1239</c:v>
                </c:pt>
                <c:pt idx="2">
                  <c:v>1249</c:v>
                </c:pt>
                <c:pt idx="3">
                  <c:v>1177</c:v>
                </c:pt>
                <c:pt idx="4">
                  <c:v>951</c:v>
                </c:pt>
                <c:pt idx="5">
                  <c:v>1011</c:v>
                </c:pt>
                <c:pt idx="6">
                  <c:v>1016</c:v>
                </c:pt>
                <c:pt idx="7">
                  <c:v>1064</c:v>
                </c:pt>
                <c:pt idx="8">
                  <c:v>1034</c:v>
                </c:pt>
                <c:pt idx="9">
                  <c:v>1076</c:v>
                </c:pt>
                <c:pt idx="10">
                  <c:v>1226.117</c:v>
                </c:pt>
                <c:pt idx="11">
                  <c:v>1283.961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'2013_Konzum_Dani'!$J$5:$J$16</c:f>
              <c:numCache>
                <c:formatCode>#,##0</c:formatCode>
                <c:ptCount val="12"/>
                <c:pt idx="0">
                  <c:v>1336</c:v>
                </c:pt>
                <c:pt idx="1">
                  <c:v>1419</c:v>
                </c:pt>
                <c:pt idx="2">
                  <c:v>1434</c:v>
                </c:pt>
                <c:pt idx="3">
                  <c:v>1314</c:v>
                </c:pt>
                <c:pt idx="4">
                  <c:v>1053</c:v>
                </c:pt>
                <c:pt idx="5">
                  <c:v>1151</c:v>
                </c:pt>
                <c:pt idx="6">
                  <c:v>1138</c:v>
                </c:pt>
                <c:pt idx="7">
                  <c:v>1167</c:v>
                </c:pt>
                <c:pt idx="8">
                  <c:v>1187</c:v>
                </c:pt>
                <c:pt idx="9">
                  <c:v>1237</c:v>
                </c:pt>
                <c:pt idx="10">
                  <c:v>1341.383</c:v>
                </c:pt>
                <c:pt idx="11">
                  <c:v>1483.0740000000001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'2013_Konzum_Dani'!$K$5:$K$16</c:f>
              <c:numCache>
                <c:formatCode>#,##0</c:formatCode>
                <c:ptCount val="12"/>
                <c:pt idx="0">
                  <c:v>1537</c:v>
                </c:pt>
                <c:pt idx="1">
                  <c:v>1615</c:v>
                </c:pt>
                <c:pt idx="2">
                  <c:v>1611</c:v>
                </c:pt>
                <c:pt idx="3">
                  <c:v>1523</c:v>
                </c:pt>
                <c:pt idx="4">
                  <c:v>1251</c:v>
                </c:pt>
                <c:pt idx="5">
                  <c:v>1344</c:v>
                </c:pt>
                <c:pt idx="6">
                  <c:v>1335</c:v>
                </c:pt>
                <c:pt idx="7">
                  <c:v>1354</c:v>
                </c:pt>
                <c:pt idx="8">
                  <c:v>1374</c:v>
                </c:pt>
                <c:pt idx="9">
                  <c:v>1421</c:v>
                </c:pt>
                <c:pt idx="10">
                  <c:v>1500.845</c:v>
                </c:pt>
                <c:pt idx="11">
                  <c:v>1687.2139999999999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'2013_Konzum_Dani'!$L$5:$L$16</c:f>
              <c:numCache>
                <c:formatCode>#,##0</c:formatCode>
                <c:ptCount val="12"/>
                <c:pt idx="0">
                  <c:v>1658</c:v>
                </c:pt>
                <c:pt idx="1">
                  <c:v>1723</c:v>
                </c:pt>
                <c:pt idx="2">
                  <c:v>1711</c:v>
                </c:pt>
                <c:pt idx="3">
                  <c:v>1626</c:v>
                </c:pt>
                <c:pt idx="4">
                  <c:v>1380</c:v>
                </c:pt>
                <c:pt idx="5">
                  <c:v>1485</c:v>
                </c:pt>
                <c:pt idx="6">
                  <c:v>1478</c:v>
                </c:pt>
                <c:pt idx="7">
                  <c:v>1473</c:v>
                </c:pt>
                <c:pt idx="8">
                  <c:v>1458</c:v>
                </c:pt>
                <c:pt idx="9">
                  <c:v>1508</c:v>
                </c:pt>
                <c:pt idx="10">
                  <c:v>1671.818</c:v>
                </c:pt>
                <c:pt idx="11">
                  <c:v>1827.8979999999999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'2013_Konzum_Dani'!$M$5:$M$16</c:f>
              <c:numCache>
                <c:formatCode>#,##0</c:formatCode>
                <c:ptCount val="12"/>
                <c:pt idx="0">
                  <c:v>1740</c:v>
                </c:pt>
                <c:pt idx="1">
                  <c:v>1761</c:v>
                </c:pt>
                <c:pt idx="2">
                  <c:v>1779</c:v>
                </c:pt>
                <c:pt idx="3">
                  <c:v>1672</c:v>
                </c:pt>
                <c:pt idx="4">
                  <c:v>1462</c:v>
                </c:pt>
                <c:pt idx="5">
                  <c:v>1536</c:v>
                </c:pt>
                <c:pt idx="6">
                  <c:v>1564</c:v>
                </c:pt>
                <c:pt idx="7">
                  <c:v>1559</c:v>
                </c:pt>
                <c:pt idx="8">
                  <c:v>1497</c:v>
                </c:pt>
                <c:pt idx="9">
                  <c:v>1530</c:v>
                </c:pt>
                <c:pt idx="10">
                  <c:v>1781.7159999999999</c:v>
                </c:pt>
                <c:pt idx="11">
                  <c:v>1866.596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'2013_Konzum_Dani'!$N$5:$N$16</c:f>
              <c:numCache>
                <c:formatCode>#,##0</c:formatCode>
                <c:ptCount val="12"/>
                <c:pt idx="0">
                  <c:v>1762</c:v>
                </c:pt>
                <c:pt idx="1">
                  <c:v>1760</c:v>
                </c:pt>
                <c:pt idx="2">
                  <c:v>1755</c:v>
                </c:pt>
                <c:pt idx="3">
                  <c:v>1674</c:v>
                </c:pt>
                <c:pt idx="4">
                  <c:v>1482</c:v>
                </c:pt>
                <c:pt idx="5">
                  <c:v>1579</c:v>
                </c:pt>
                <c:pt idx="6">
                  <c:v>1617</c:v>
                </c:pt>
                <c:pt idx="7">
                  <c:v>1613</c:v>
                </c:pt>
                <c:pt idx="8">
                  <c:v>1477</c:v>
                </c:pt>
                <c:pt idx="9">
                  <c:v>1518</c:v>
                </c:pt>
                <c:pt idx="10">
                  <c:v>1777.617</c:v>
                </c:pt>
                <c:pt idx="11">
                  <c:v>1856.6020000000001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'2013_Konzum_Dani'!$O$5:$O$16</c:f>
              <c:numCache>
                <c:formatCode>#,##0</c:formatCode>
                <c:ptCount val="12"/>
                <c:pt idx="0">
                  <c:v>1780</c:v>
                </c:pt>
                <c:pt idx="1">
                  <c:v>1759</c:v>
                </c:pt>
                <c:pt idx="2">
                  <c:v>1763</c:v>
                </c:pt>
                <c:pt idx="3">
                  <c:v>1667</c:v>
                </c:pt>
                <c:pt idx="4">
                  <c:v>1483</c:v>
                </c:pt>
                <c:pt idx="5">
                  <c:v>1598</c:v>
                </c:pt>
                <c:pt idx="6">
                  <c:v>1675</c:v>
                </c:pt>
                <c:pt idx="7">
                  <c:v>1667</c:v>
                </c:pt>
                <c:pt idx="8">
                  <c:v>1482</c:v>
                </c:pt>
                <c:pt idx="9">
                  <c:v>1520</c:v>
                </c:pt>
                <c:pt idx="10">
                  <c:v>1776.2080000000001</c:v>
                </c:pt>
                <c:pt idx="11">
                  <c:v>1831.77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'2013_Konzum_Dani'!$P$5:$P$16</c:f>
              <c:numCache>
                <c:formatCode>#,##0</c:formatCode>
                <c:ptCount val="12"/>
                <c:pt idx="0">
                  <c:v>1756</c:v>
                </c:pt>
                <c:pt idx="1">
                  <c:v>1735</c:v>
                </c:pt>
                <c:pt idx="2">
                  <c:v>1748</c:v>
                </c:pt>
                <c:pt idx="3">
                  <c:v>1664</c:v>
                </c:pt>
                <c:pt idx="4">
                  <c:v>1485</c:v>
                </c:pt>
                <c:pt idx="5">
                  <c:v>1612</c:v>
                </c:pt>
                <c:pt idx="6">
                  <c:v>1695</c:v>
                </c:pt>
                <c:pt idx="7">
                  <c:v>1702</c:v>
                </c:pt>
                <c:pt idx="8">
                  <c:v>1461</c:v>
                </c:pt>
                <c:pt idx="9">
                  <c:v>1503</c:v>
                </c:pt>
                <c:pt idx="10">
                  <c:v>1760.9580000000001</c:v>
                </c:pt>
                <c:pt idx="11">
                  <c:v>1801.616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'2013_Konzum_Dani'!$Q$5:$Q$16</c:f>
              <c:numCache>
                <c:formatCode>#,##0</c:formatCode>
                <c:ptCount val="12"/>
                <c:pt idx="0">
                  <c:v>1841</c:v>
                </c:pt>
                <c:pt idx="1">
                  <c:v>1792</c:v>
                </c:pt>
                <c:pt idx="2">
                  <c:v>1797</c:v>
                </c:pt>
                <c:pt idx="3">
                  <c:v>1655</c:v>
                </c:pt>
                <c:pt idx="4">
                  <c:v>1490</c:v>
                </c:pt>
                <c:pt idx="5">
                  <c:v>1618</c:v>
                </c:pt>
                <c:pt idx="6">
                  <c:v>1685</c:v>
                </c:pt>
                <c:pt idx="7">
                  <c:v>1718</c:v>
                </c:pt>
                <c:pt idx="8">
                  <c:v>1463</c:v>
                </c:pt>
                <c:pt idx="9">
                  <c:v>1517</c:v>
                </c:pt>
                <c:pt idx="10">
                  <c:v>1815.6130000000001</c:v>
                </c:pt>
                <c:pt idx="11">
                  <c:v>1832.885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'2013_Konzum_Dani'!$R$5:$R$16</c:f>
              <c:numCache>
                <c:formatCode>#,##0</c:formatCode>
                <c:ptCount val="12"/>
                <c:pt idx="0">
                  <c:v>1843</c:v>
                </c:pt>
                <c:pt idx="1">
                  <c:v>1784</c:v>
                </c:pt>
                <c:pt idx="2">
                  <c:v>1762</c:v>
                </c:pt>
                <c:pt idx="3">
                  <c:v>1678</c:v>
                </c:pt>
                <c:pt idx="4">
                  <c:v>1520</c:v>
                </c:pt>
                <c:pt idx="5">
                  <c:v>1676</c:v>
                </c:pt>
                <c:pt idx="6">
                  <c:v>1716</c:v>
                </c:pt>
                <c:pt idx="7">
                  <c:v>1756</c:v>
                </c:pt>
                <c:pt idx="8">
                  <c:v>1511</c:v>
                </c:pt>
                <c:pt idx="9">
                  <c:v>1564</c:v>
                </c:pt>
                <c:pt idx="10">
                  <c:v>1806.3230000000001</c:v>
                </c:pt>
                <c:pt idx="11">
                  <c:v>1834.752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'2013_Konzum_Dani'!$S$5:$S$16</c:f>
              <c:numCache>
                <c:formatCode>#,##0</c:formatCode>
                <c:ptCount val="12"/>
                <c:pt idx="0">
                  <c:v>1842</c:v>
                </c:pt>
                <c:pt idx="1">
                  <c:v>1732</c:v>
                </c:pt>
                <c:pt idx="2">
                  <c:v>1734</c:v>
                </c:pt>
                <c:pt idx="3">
                  <c:v>1675</c:v>
                </c:pt>
                <c:pt idx="4">
                  <c:v>1489</c:v>
                </c:pt>
                <c:pt idx="5">
                  <c:v>1625</c:v>
                </c:pt>
                <c:pt idx="6">
                  <c:v>1678</c:v>
                </c:pt>
                <c:pt idx="7">
                  <c:v>1748</c:v>
                </c:pt>
                <c:pt idx="8">
                  <c:v>1485</c:v>
                </c:pt>
                <c:pt idx="9">
                  <c:v>1556</c:v>
                </c:pt>
                <c:pt idx="10">
                  <c:v>1801.1869999999999</c:v>
                </c:pt>
                <c:pt idx="11">
                  <c:v>1847.7739999999999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'2013_Konzum_Dani'!$T$5:$T$16</c:f>
              <c:numCache>
                <c:formatCode>#,##0</c:formatCode>
                <c:ptCount val="12"/>
                <c:pt idx="0">
                  <c:v>1887</c:v>
                </c:pt>
                <c:pt idx="1">
                  <c:v>1728</c:v>
                </c:pt>
                <c:pt idx="2">
                  <c:v>1703</c:v>
                </c:pt>
                <c:pt idx="3">
                  <c:v>1623</c:v>
                </c:pt>
                <c:pt idx="4">
                  <c:v>1436</c:v>
                </c:pt>
                <c:pt idx="5">
                  <c:v>1590</c:v>
                </c:pt>
                <c:pt idx="6">
                  <c:v>1630</c:v>
                </c:pt>
                <c:pt idx="7">
                  <c:v>1704</c:v>
                </c:pt>
                <c:pt idx="8">
                  <c:v>1461</c:v>
                </c:pt>
                <c:pt idx="9">
                  <c:v>1544</c:v>
                </c:pt>
                <c:pt idx="10">
                  <c:v>1895.0129999999999</c:v>
                </c:pt>
                <c:pt idx="11">
                  <c:v>1964.712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'2013_Konzum_Dani'!$U$5:$U$16</c:f>
              <c:numCache>
                <c:formatCode>#,##0</c:formatCode>
                <c:ptCount val="12"/>
                <c:pt idx="0">
                  <c:v>1957</c:v>
                </c:pt>
                <c:pt idx="1">
                  <c:v>1842</c:v>
                </c:pt>
                <c:pt idx="2">
                  <c:v>1743</c:v>
                </c:pt>
                <c:pt idx="3">
                  <c:v>1617</c:v>
                </c:pt>
                <c:pt idx="4">
                  <c:v>1395</c:v>
                </c:pt>
                <c:pt idx="5">
                  <c:v>1528</c:v>
                </c:pt>
                <c:pt idx="6">
                  <c:v>1587</c:v>
                </c:pt>
                <c:pt idx="7">
                  <c:v>1668</c:v>
                </c:pt>
                <c:pt idx="8">
                  <c:v>1417</c:v>
                </c:pt>
                <c:pt idx="9">
                  <c:v>1549</c:v>
                </c:pt>
                <c:pt idx="10">
                  <c:v>1974.8879999999999</c:v>
                </c:pt>
                <c:pt idx="11">
                  <c:v>2074.1970000000001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'2013_Konzum_Dani'!$V$5:$V$16</c:f>
              <c:numCache>
                <c:formatCode>#,##0</c:formatCode>
                <c:ptCount val="12"/>
                <c:pt idx="0">
                  <c:v>1915</c:v>
                </c:pt>
                <c:pt idx="1">
                  <c:v>1957</c:v>
                </c:pt>
                <c:pt idx="2">
                  <c:v>1865</c:v>
                </c:pt>
                <c:pt idx="3">
                  <c:v>1650</c:v>
                </c:pt>
                <c:pt idx="4">
                  <c:v>1374</c:v>
                </c:pt>
                <c:pt idx="5">
                  <c:v>1479</c:v>
                </c:pt>
                <c:pt idx="6">
                  <c:v>1578</c:v>
                </c:pt>
                <c:pt idx="7">
                  <c:v>1663</c:v>
                </c:pt>
                <c:pt idx="8">
                  <c:v>1499</c:v>
                </c:pt>
                <c:pt idx="9">
                  <c:v>1766</c:v>
                </c:pt>
                <c:pt idx="10">
                  <c:v>1911.3710000000001</c:v>
                </c:pt>
                <c:pt idx="11">
                  <c:v>2020.2329999999999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'2013_Konzum_Dani'!$W$5:$W$16</c:f>
              <c:numCache>
                <c:formatCode>#,##0</c:formatCode>
                <c:ptCount val="12"/>
                <c:pt idx="0">
                  <c:v>1869</c:v>
                </c:pt>
                <c:pt idx="1">
                  <c:v>1868</c:v>
                </c:pt>
                <c:pt idx="2">
                  <c:v>1912</c:v>
                </c:pt>
                <c:pt idx="3">
                  <c:v>1767</c:v>
                </c:pt>
                <c:pt idx="4">
                  <c:v>1438</c:v>
                </c:pt>
                <c:pt idx="5">
                  <c:v>1470</c:v>
                </c:pt>
                <c:pt idx="6">
                  <c:v>1613</c:v>
                </c:pt>
                <c:pt idx="7">
                  <c:v>1692</c:v>
                </c:pt>
                <c:pt idx="8">
                  <c:v>1728</c:v>
                </c:pt>
                <c:pt idx="9">
                  <c:v>1849</c:v>
                </c:pt>
                <c:pt idx="10">
                  <c:v>1878.4680000000001</c:v>
                </c:pt>
                <c:pt idx="11">
                  <c:v>1993.431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'2013_Konzum_Dani'!$X$5:$X$16</c:f>
              <c:numCache>
                <c:formatCode>#,##0</c:formatCode>
                <c:ptCount val="12"/>
                <c:pt idx="0">
                  <c:v>1800</c:v>
                </c:pt>
                <c:pt idx="1">
                  <c:v>1842</c:v>
                </c:pt>
                <c:pt idx="2">
                  <c:v>1831</c:v>
                </c:pt>
                <c:pt idx="3">
                  <c:v>1792</c:v>
                </c:pt>
                <c:pt idx="4">
                  <c:v>1615</c:v>
                </c:pt>
                <c:pt idx="5">
                  <c:v>1521</c:v>
                </c:pt>
                <c:pt idx="6">
                  <c:v>1644</c:v>
                </c:pt>
                <c:pt idx="7">
                  <c:v>1739</c:v>
                </c:pt>
                <c:pt idx="8">
                  <c:v>1662</c:v>
                </c:pt>
                <c:pt idx="9">
                  <c:v>1769</c:v>
                </c:pt>
                <c:pt idx="10">
                  <c:v>1818.559</c:v>
                </c:pt>
                <c:pt idx="11">
                  <c:v>1935.21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'2013_Konzum_Dani'!$Y$5:$Y$16</c:f>
              <c:numCache>
                <c:formatCode>#,##0</c:formatCode>
                <c:ptCount val="12"/>
                <c:pt idx="0">
                  <c:v>1727</c:v>
                </c:pt>
                <c:pt idx="1">
                  <c:v>1761</c:v>
                </c:pt>
                <c:pt idx="2">
                  <c:v>1753</c:v>
                </c:pt>
                <c:pt idx="3">
                  <c:v>1703</c:v>
                </c:pt>
                <c:pt idx="4">
                  <c:v>1565</c:v>
                </c:pt>
                <c:pt idx="5">
                  <c:v>1621</c:v>
                </c:pt>
                <c:pt idx="6">
                  <c:v>1669</c:v>
                </c:pt>
                <c:pt idx="7">
                  <c:v>1760</c:v>
                </c:pt>
                <c:pt idx="8">
                  <c:v>1548</c:v>
                </c:pt>
                <c:pt idx="9">
                  <c:v>1662</c:v>
                </c:pt>
                <c:pt idx="10">
                  <c:v>1703.8969999999999</c:v>
                </c:pt>
                <c:pt idx="11">
                  <c:v>1846.751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'2013_Konzum_Dani'!$Z$5:$Z$16</c:f>
              <c:numCache>
                <c:formatCode>#,##0</c:formatCode>
                <c:ptCount val="12"/>
                <c:pt idx="0">
                  <c:v>1677</c:v>
                </c:pt>
                <c:pt idx="1">
                  <c:v>1696</c:v>
                </c:pt>
                <c:pt idx="2">
                  <c:v>1634</c:v>
                </c:pt>
                <c:pt idx="3">
                  <c:v>1566</c:v>
                </c:pt>
                <c:pt idx="4">
                  <c:v>1407</c:v>
                </c:pt>
                <c:pt idx="5">
                  <c:v>1520</c:v>
                </c:pt>
                <c:pt idx="6">
                  <c:v>1526</c:v>
                </c:pt>
                <c:pt idx="7">
                  <c:v>1641</c:v>
                </c:pt>
                <c:pt idx="8">
                  <c:v>1374</c:v>
                </c:pt>
                <c:pt idx="9">
                  <c:v>1500</c:v>
                </c:pt>
                <c:pt idx="10">
                  <c:v>1600.6880000000001</c:v>
                </c:pt>
                <c:pt idx="11">
                  <c:v>1747.3309999999999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'2013_Konzum_Dani'!$AA$5:$AA$16</c:f>
              <c:numCache>
                <c:formatCode>#,##0</c:formatCode>
                <c:ptCount val="12"/>
                <c:pt idx="0">
                  <c:v>1529</c:v>
                </c:pt>
                <c:pt idx="1">
                  <c:v>1553</c:v>
                </c:pt>
                <c:pt idx="2">
                  <c:v>1467</c:v>
                </c:pt>
                <c:pt idx="3">
                  <c:v>1423</c:v>
                </c:pt>
                <c:pt idx="4">
                  <c:v>1243</c:v>
                </c:pt>
                <c:pt idx="5">
                  <c:v>1367</c:v>
                </c:pt>
                <c:pt idx="6">
                  <c:v>1403</c:v>
                </c:pt>
                <c:pt idx="7">
                  <c:v>1501</c:v>
                </c:pt>
                <c:pt idx="8">
                  <c:v>1227</c:v>
                </c:pt>
                <c:pt idx="9">
                  <c:v>1340</c:v>
                </c:pt>
                <c:pt idx="10">
                  <c:v>1478.229</c:v>
                </c:pt>
                <c:pt idx="11">
                  <c:v>1585.075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80832"/>
        <c:axId val="108299008"/>
      </c:barChart>
      <c:catAx>
        <c:axId val="10828083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29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29900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28083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sr-Cyrl-BA" sz="1400"/>
              <a:t>Дијаграм потрошње 3. сриједе у мјесецу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'2013_Konzum_Dani'!$D$41:$D$52</c:f>
              <c:numCache>
                <c:formatCode>#,##0</c:formatCode>
                <c:ptCount val="12"/>
                <c:pt idx="0" formatCode="General">
                  <c:v>1301</c:v>
                </c:pt>
                <c:pt idx="1">
                  <c:v>1264</c:v>
                </c:pt>
                <c:pt idx="2">
                  <c:v>1205</c:v>
                </c:pt>
                <c:pt idx="3">
                  <c:v>1095</c:v>
                </c:pt>
                <c:pt idx="4">
                  <c:v>1074</c:v>
                </c:pt>
                <c:pt idx="5">
                  <c:v>1146</c:v>
                </c:pt>
                <c:pt idx="6">
                  <c:v>1152</c:v>
                </c:pt>
                <c:pt idx="7">
                  <c:v>1150</c:v>
                </c:pt>
                <c:pt idx="8">
                  <c:v>1087</c:v>
                </c:pt>
                <c:pt idx="9">
                  <c:v>1130</c:v>
                </c:pt>
                <c:pt idx="10">
                  <c:v>1219.4659999999999</c:v>
                </c:pt>
                <c:pt idx="11">
                  <c:v>1352.4349999999999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'2013_Konzum_Dani'!$E$41:$E$52</c:f>
              <c:numCache>
                <c:formatCode>#,##0</c:formatCode>
                <c:ptCount val="12"/>
                <c:pt idx="0">
                  <c:v>1212</c:v>
                </c:pt>
                <c:pt idx="1">
                  <c:v>1162</c:v>
                </c:pt>
                <c:pt idx="2">
                  <c:v>1122</c:v>
                </c:pt>
                <c:pt idx="3">
                  <c:v>1011</c:v>
                </c:pt>
                <c:pt idx="4">
                  <c:v>988</c:v>
                </c:pt>
                <c:pt idx="5">
                  <c:v>1064</c:v>
                </c:pt>
                <c:pt idx="6">
                  <c:v>1067</c:v>
                </c:pt>
                <c:pt idx="7">
                  <c:v>1070</c:v>
                </c:pt>
                <c:pt idx="8">
                  <c:v>1016</c:v>
                </c:pt>
                <c:pt idx="9">
                  <c:v>1050</c:v>
                </c:pt>
                <c:pt idx="10">
                  <c:v>1140.066</c:v>
                </c:pt>
                <c:pt idx="11">
                  <c:v>1264.037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'2013_Konzum_Dani'!$F$41:$F$52</c:f>
              <c:numCache>
                <c:formatCode>#,##0</c:formatCode>
                <c:ptCount val="12"/>
                <c:pt idx="0">
                  <c:v>1149</c:v>
                </c:pt>
                <c:pt idx="1">
                  <c:v>1119</c:v>
                </c:pt>
                <c:pt idx="2">
                  <c:v>1066</c:v>
                </c:pt>
                <c:pt idx="3">
                  <c:v>973</c:v>
                </c:pt>
                <c:pt idx="4">
                  <c:v>946</c:v>
                </c:pt>
                <c:pt idx="5">
                  <c:v>1004</c:v>
                </c:pt>
                <c:pt idx="6">
                  <c:v>1053</c:v>
                </c:pt>
                <c:pt idx="7">
                  <c:v>1038</c:v>
                </c:pt>
                <c:pt idx="8">
                  <c:v>986</c:v>
                </c:pt>
                <c:pt idx="9">
                  <c:v>1013</c:v>
                </c:pt>
                <c:pt idx="10">
                  <c:v>1091.9110000000001</c:v>
                </c:pt>
                <c:pt idx="11">
                  <c:v>1203.17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'2013_Konzum_Dani'!$G$41:$G$52</c:f>
              <c:numCache>
                <c:formatCode>#,##0</c:formatCode>
                <c:ptCount val="12"/>
                <c:pt idx="0">
                  <c:v>1132</c:v>
                </c:pt>
                <c:pt idx="1">
                  <c:v>1097</c:v>
                </c:pt>
                <c:pt idx="2">
                  <c:v>1049</c:v>
                </c:pt>
                <c:pt idx="3">
                  <c:v>961</c:v>
                </c:pt>
                <c:pt idx="4">
                  <c:v>942</c:v>
                </c:pt>
                <c:pt idx="5">
                  <c:v>989</c:v>
                </c:pt>
                <c:pt idx="6">
                  <c:v>1002</c:v>
                </c:pt>
                <c:pt idx="7">
                  <c:v>1013</c:v>
                </c:pt>
                <c:pt idx="8">
                  <c:v>962</c:v>
                </c:pt>
                <c:pt idx="9">
                  <c:v>983</c:v>
                </c:pt>
                <c:pt idx="10">
                  <c:v>1061.4749999999999</c:v>
                </c:pt>
                <c:pt idx="11">
                  <c:v>1172.509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'2013_Konzum_Dani'!$H$41:$H$52</c:f>
              <c:numCache>
                <c:formatCode>#,##0</c:formatCode>
                <c:ptCount val="12"/>
                <c:pt idx="0">
                  <c:v>1118</c:v>
                </c:pt>
                <c:pt idx="1">
                  <c:v>1105</c:v>
                </c:pt>
                <c:pt idx="2">
                  <c:v>1075</c:v>
                </c:pt>
                <c:pt idx="3">
                  <c:v>971</c:v>
                </c:pt>
                <c:pt idx="4">
                  <c:v>943</c:v>
                </c:pt>
                <c:pt idx="5">
                  <c:v>990</c:v>
                </c:pt>
                <c:pt idx="6">
                  <c:v>979</c:v>
                </c:pt>
                <c:pt idx="7">
                  <c:v>1027</c:v>
                </c:pt>
                <c:pt idx="8">
                  <c:v>983</c:v>
                </c:pt>
                <c:pt idx="9">
                  <c:v>993</c:v>
                </c:pt>
                <c:pt idx="10">
                  <c:v>1078.0129999999999</c:v>
                </c:pt>
                <c:pt idx="11">
                  <c:v>1197.3989999999999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'2013_Konzum_Dani'!$I$41:$I$52</c:f>
              <c:numCache>
                <c:formatCode>#,##0</c:formatCode>
                <c:ptCount val="12"/>
                <c:pt idx="0">
                  <c:v>1187</c:v>
                </c:pt>
                <c:pt idx="1">
                  <c:v>1191</c:v>
                </c:pt>
                <c:pt idx="2">
                  <c:v>1152</c:v>
                </c:pt>
                <c:pt idx="3">
                  <c:v>1046</c:v>
                </c:pt>
                <c:pt idx="4">
                  <c:v>979</c:v>
                </c:pt>
                <c:pt idx="5">
                  <c:v>1011</c:v>
                </c:pt>
                <c:pt idx="6">
                  <c:v>979</c:v>
                </c:pt>
                <c:pt idx="7">
                  <c:v>1057</c:v>
                </c:pt>
                <c:pt idx="8">
                  <c:v>1048</c:v>
                </c:pt>
                <c:pt idx="9">
                  <c:v>1049</c:v>
                </c:pt>
                <c:pt idx="10">
                  <c:v>1151.605</c:v>
                </c:pt>
                <c:pt idx="11">
                  <c:v>1284.9970000000001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'2013_Konzum_Dani'!$J$41:$J$52</c:f>
              <c:numCache>
                <c:formatCode>#,##0</c:formatCode>
                <c:ptCount val="12"/>
                <c:pt idx="0">
                  <c:v>1372</c:v>
                </c:pt>
                <c:pt idx="1">
                  <c:v>1375</c:v>
                </c:pt>
                <c:pt idx="2">
                  <c:v>1314</c:v>
                </c:pt>
                <c:pt idx="3">
                  <c:v>1182</c:v>
                </c:pt>
                <c:pt idx="4">
                  <c:v>1147</c:v>
                </c:pt>
                <c:pt idx="5">
                  <c:v>1151</c:v>
                </c:pt>
                <c:pt idx="6">
                  <c:v>1093</c:v>
                </c:pt>
                <c:pt idx="7">
                  <c:v>1143</c:v>
                </c:pt>
                <c:pt idx="8">
                  <c:v>1183</c:v>
                </c:pt>
                <c:pt idx="9">
                  <c:v>1199</c:v>
                </c:pt>
                <c:pt idx="10">
                  <c:v>1329.6420000000001</c:v>
                </c:pt>
                <c:pt idx="11">
                  <c:v>1489.8009999999999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'2013_Konzum_Dani'!$K$41:$K$52</c:f>
              <c:numCache>
                <c:formatCode>#,##0</c:formatCode>
                <c:ptCount val="12"/>
                <c:pt idx="0">
                  <c:v>1528</c:v>
                </c:pt>
                <c:pt idx="1">
                  <c:v>1556</c:v>
                </c:pt>
                <c:pt idx="2">
                  <c:v>1505</c:v>
                </c:pt>
                <c:pt idx="3">
                  <c:v>1398</c:v>
                </c:pt>
                <c:pt idx="4">
                  <c:v>1358</c:v>
                </c:pt>
                <c:pt idx="5">
                  <c:v>1344</c:v>
                </c:pt>
                <c:pt idx="6">
                  <c:v>1283</c:v>
                </c:pt>
                <c:pt idx="7">
                  <c:v>1318</c:v>
                </c:pt>
                <c:pt idx="8">
                  <c:v>1360</c:v>
                </c:pt>
                <c:pt idx="9">
                  <c:v>1362</c:v>
                </c:pt>
                <c:pt idx="10">
                  <c:v>1510.3309999999999</c:v>
                </c:pt>
                <c:pt idx="11">
                  <c:v>1693.0889999999999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'2013_Konzum_Dani'!$L$41:$L$52</c:f>
              <c:numCache>
                <c:formatCode>#,##0</c:formatCode>
                <c:ptCount val="12"/>
                <c:pt idx="0">
                  <c:v>1666</c:v>
                </c:pt>
                <c:pt idx="1">
                  <c:v>1684</c:v>
                </c:pt>
                <c:pt idx="2">
                  <c:v>1590</c:v>
                </c:pt>
                <c:pt idx="3">
                  <c:v>1483</c:v>
                </c:pt>
                <c:pt idx="4">
                  <c:v>1410</c:v>
                </c:pt>
                <c:pt idx="5">
                  <c:v>1485</c:v>
                </c:pt>
                <c:pt idx="6">
                  <c:v>1400</c:v>
                </c:pt>
                <c:pt idx="7">
                  <c:v>1431</c:v>
                </c:pt>
                <c:pt idx="8">
                  <c:v>1456</c:v>
                </c:pt>
                <c:pt idx="9">
                  <c:v>1476</c:v>
                </c:pt>
                <c:pt idx="10">
                  <c:v>1604.652</c:v>
                </c:pt>
                <c:pt idx="11">
                  <c:v>1823.42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'2013_Konzum_Dani'!$M$41:$M$52</c:f>
              <c:numCache>
                <c:formatCode>#,##0</c:formatCode>
                <c:ptCount val="12"/>
                <c:pt idx="0">
                  <c:v>1719</c:v>
                </c:pt>
                <c:pt idx="1">
                  <c:v>1723</c:v>
                </c:pt>
                <c:pt idx="2">
                  <c:v>1595</c:v>
                </c:pt>
                <c:pt idx="3">
                  <c:v>1495</c:v>
                </c:pt>
                <c:pt idx="4">
                  <c:v>1429</c:v>
                </c:pt>
                <c:pt idx="5">
                  <c:v>1536</c:v>
                </c:pt>
                <c:pt idx="6">
                  <c:v>1451</c:v>
                </c:pt>
                <c:pt idx="7">
                  <c:v>1493</c:v>
                </c:pt>
                <c:pt idx="8">
                  <c:v>1487</c:v>
                </c:pt>
                <c:pt idx="9">
                  <c:v>1562</c:v>
                </c:pt>
                <c:pt idx="10">
                  <c:v>1651.703</c:v>
                </c:pt>
                <c:pt idx="11">
                  <c:v>1870.799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'2013_Konzum_Dani'!$N$41:$N$52</c:f>
              <c:numCache>
                <c:formatCode>#,##0</c:formatCode>
                <c:ptCount val="12"/>
                <c:pt idx="0">
                  <c:v>1727</c:v>
                </c:pt>
                <c:pt idx="1">
                  <c:v>1711</c:v>
                </c:pt>
                <c:pt idx="2">
                  <c:v>1542</c:v>
                </c:pt>
                <c:pt idx="3">
                  <c:v>1463</c:v>
                </c:pt>
                <c:pt idx="4">
                  <c:v>1417</c:v>
                </c:pt>
                <c:pt idx="5">
                  <c:v>1579</c:v>
                </c:pt>
                <c:pt idx="6">
                  <c:v>1477</c:v>
                </c:pt>
                <c:pt idx="7">
                  <c:v>1521</c:v>
                </c:pt>
                <c:pt idx="8">
                  <c:v>1468</c:v>
                </c:pt>
                <c:pt idx="9">
                  <c:v>1592</c:v>
                </c:pt>
                <c:pt idx="10">
                  <c:v>1659.681</c:v>
                </c:pt>
                <c:pt idx="11">
                  <c:v>1860.663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'2013_Konzum_Dani'!$O$41:$O$52</c:f>
              <c:numCache>
                <c:formatCode>#,##0</c:formatCode>
                <c:ptCount val="12"/>
                <c:pt idx="0">
                  <c:v>1746</c:v>
                </c:pt>
                <c:pt idx="1">
                  <c:v>1687</c:v>
                </c:pt>
                <c:pt idx="2">
                  <c:v>1526</c:v>
                </c:pt>
                <c:pt idx="3">
                  <c:v>1451</c:v>
                </c:pt>
                <c:pt idx="4">
                  <c:v>1413</c:v>
                </c:pt>
                <c:pt idx="5">
                  <c:v>1598</c:v>
                </c:pt>
                <c:pt idx="6">
                  <c:v>1517</c:v>
                </c:pt>
                <c:pt idx="7">
                  <c:v>1518</c:v>
                </c:pt>
                <c:pt idx="8">
                  <c:v>1472</c:v>
                </c:pt>
                <c:pt idx="9">
                  <c:v>1580</c:v>
                </c:pt>
                <c:pt idx="10">
                  <c:v>1650.9639999999999</c:v>
                </c:pt>
                <c:pt idx="11">
                  <c:v>1850.42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'2013_Konzum_Dani'!$P$41:$P$52</c:f>
              <c:numCache>
                <c:formatCode>#,##0</c:formatCode>
                <c:ptCount val="12"/>
                <c:pt idx="0">
                  <c:v>1744</c:v>
                </c:pt>
                <c:pt idx="1">
                  <c:v>1659</c:v>
                </c:pt>
                <c:pt idx="2">
                  <c:v>1500</c:v>
                </c:pt>
                <c:pt idx="3">
                  <c:v>1429</c:v>
                </c:pt>
                <c:pt idx="4">
                  <c:v>1409</c:v>
                </c:pt>
                <c:pt idx="5">
                  <c:v>1612</c:v>
                </c:pt>
                <c:pt idx="6">
                  <c:v>1523</c:v>
                </c:pt>
                <c:pt idx="7">
                  <c:v>1526</c:v>
                </c:pt>
                <c:pt idx="8">
                  <c:v>1452</c:v>
                </c:pt>
                <c:pt idx="9">
                  <c:v>1557</c:v>
                </c:pt>
                <c:pt idx="10">
                  <c:v>1644.7280000000001</c:v>
                </c:pt>
                <c:pt idx="11">
                  <c:v>1842.1590000000001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'2013_Konzum_Dani'!$Q$41:$Q$52</c:f>
              <c:numCache>
                <c:formatCode>#,##0</c:formatCode>
                <c:ptCount val="12"/>
                <c:pt idx="0">
                  <c:v>1793</c:v>
                </c:pt>
                <c:pt idx="1">
                  <c:v>1708</c:v>
                </c:pt>
                <c:pt idx="2">
                  <c:v>1526</c:v>
                </c:pt>
                <c:pt idx="3">
                  <c:v>1423</c:v>
                </c:pt>
                <c:pt idx="4">
                  <c:v>1416</c:v>
                </c:pt>
                <c:pt idx="5">
                  <c:v>1618</c:v>
                </c:pt>
                <c:pt idx="6">
                  <c:v>1520</c:v>
                </c:pt>
                <c:pt idx="7">
                  <c:v>1516</c:v>
                </c:pt>
                <c:pt idx="8">
                  <c:v>1460</c:v>
                </c:pt>
                <c:pt idx="9">
                  <c:v>1522</c:v>
                </c:pt>
                <c:pt idx="10">
                  <c:v>1674.5060000000001</c:v>
                </c:pt>
                <c:pt idx="11">
                  <c:v>1884.268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'2013_Konzum_Dani'!$R$41:$R$52</c:f>
              <c:numCache>
                <c:formatCode>#,##0</c:formatCode>
                <c:ptCount val="12"/>
                <c:pt idx="0">
                  <c:v>1777</c:v>
                </c:pt>
                <c:pt idx="1">
                  <c:v>1696</c:v>
                </c:pt>
                <c:pt idx="2">
                  <c:v>1516</c:v>
                </c:pt>
                <c:pt idx="3">
                  <c:v>1458</c:v>
                </c:pt>
                <c:pt idx="4">
                  <c:v>1471</c:v>
                </c:pt>
                <c:pt idx="5">
                  <c:v>1676</c:v>
                </c:pt>
                <c:pt idx="6">
                  <c:v>1562</c:v>
                </c:pt>
                <c:pt idx="7">
                  <c:v>1545</c:v>
                </c:pt>
                <c:pt idx="8">
                  <c:v>1498</c:v>
                </c:pt>
                <c:pt idx="9">
                  <c:v>1526</c:v>
                </c:pt>
                <c:pt idx="10">
                  <c:v>1667.172</c:v>
                </c:pt>
                <c:pt idx="11">
                  <c:v>1888.607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'2013_Konzum_Dani'!$S$41:$S$52</c:f>
              <c:numCache>
                <c:formatCode>#,##0</c:formatCode>
                <c:ptCount val="12"/>
                <c:pt idx="0">
                  <c:v>1753</c:v>
                </c:pt>
                <c:pt idx="1">
                  <c:v>1696</c:v>
                </c:pt>
                <c:pt idx="2">
                  <c:v>1492</c:v>
                </c:pt>
                <c:pt idx="3">
                  <c:v>1448</c:v>
                </c:pt>
                <c:pt idx="4">
                  <c:v>1425</c:v>
                </c:pt>
                <c:pt idx="5">
                  <c:v>1625</c:v>
                </c:pt>
                <c:pt idx="6">
                  <c:v>1536</c:v>
                </c:pt>
                <c:pt idx="7">
                  <c:v>1533</c:v>
                </c:pt>
                <c:pt idx="8">
                  <c:v>1485</c:v>
                </c:pt>
                <c:pt idx="9">
                  <c:v>1496</c:v>
                </c:pt>
                <c:pt idx="10">
                  <c:v>1635.5050000000001</c:v>
                </c:pt>
                <c:pt idx="11">
                  <c:v>1895.4780000000001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'2013_Konzum_Dani'!$T$41:$T$52</c:f>
              <c:numCache>
                <c:formatCode>#,##0</c:formatCode>
                <c:ptCount val="12"/>
                <c:pt idx="0">
                  <c:v>1803</c:v>
                </c:pt>
                <c:pt idx="1">
                  <c:v>1695</c:v>
                </c:pt>
                <c:pt idx="2">
                  <c:v>1484</c:v>
                </c:pt>
                <c:pt idx="3">
                  <c:v>1407</c:v>
                </c:pt>
                <c:pt idx="4">
                  <c:v>1395</c:v>
                </c:pt>
                <c:pt idx="5">
                  <c:v>1590</c:v>
                </c:pt>
                <c:pt idx="6">
                  <c:v>1499</c:v>
                </c:pt>
                <c:pt idx="7">
                  <c:v>1497</c:v>
                </c:pt>
                <c:pt idx="8">
                  <c:v>1460</c:v>
                </c:pt>
                <c:pt idx="9">
                  <c:v>1485</c:v>
                </c:pt>
                <c:pt idx="10">
                  <c:v>1743.3510000000001</c:v>
                </c:pt>
                <c:pt idx="11">
                  <c:v>1989.3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'2013_Konzum_Dani'!$U$41:$U$52</c:f>
              <c:numCache>
                <c:formatCode>#,##0</c:formatCode>
                <c:ptCount val="12"/>
                <c:pt idx="0">
                  <c:v>1898</c:v>
                </c:pt>
                <c:pt idx="1">
                  <c:v>1810</c:v>
                </c:pt>
                <c:pt idx="2">
                  <c:v>1537</c:v>
                </c:pt>
                <c:pt idx="3">
                  <c:v>1351</c:v>
                </c:pt>
                <c:pt idx="4">
                  <c:v>1345</c:v>
                </c:pt>
                <c:pt idx="5">
                  <c:v>1528</c:v>
                </c:pt>
                <c:pt idx="6">
                  <c:v>1455</c:v>
                </c:pt>
                <c:pt idx="7">
                  <c:v>1448</c:v>
                </c:pt>
                <c:pt idx="8">
                  <c:v>1418</c:v>
                </c:pt>
                <c:pt idx="9">
                  <c:v>1496</c:v>
                </c:pt>
                <c:pt idx="10">
                  <c:v>1868.7729999999999</c:v>
                </c:pt>
                <c:pt idx="11">
                  <c:v>2037.3710000000001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'2013_Konzum_Dani'!$V$41:$V$52</c:f>
              <c:numCache>
                <c:formatCode>#,##0</c:formatCode>
                <c:ptCount val="12"/>
                <c:pt idx="0">
                  <c:v>1868</c:v>
                </c:pt>
                <c:pt idx="1">
                  <c:v>1877</c:v>
                </c:pt>
                <c:pt idx="2">
                  <c:v>1765</c:v>
                </c:pt>
                <c:pt idx="3">
                  <c:v>1353</c:v>
                </c:pt>
                <c:pt idx="4">
                  <c:v>1313</c:v>
                </c:pt>
                <c:pt idx="5">
                  <c:v>1479</c:v>
                </c:pt>
                <c:pt idx="6">
                  <c:v>1462</c:v>
                </c:pt>
                <c:pt idx="7">
                  <c:v>1437</c:v>
                </c:pt>
                <c:pt idx="8">
                  <c:v>1473</c:v>
                </c:pt>
                <c:pt idx="9">
                  <c:v>1645</c:v>
                </c:pt>
                <c:pt idx="10">
                  <c:v>1836.8910000000001</c:v>
                </c:pt>
                <c:pt idx="11">
                  <c:v>1991.278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'2013_Konzum_Dani'!$W$41:$W$52</c:f>
              <c:numCache>
                <c:formatCode>#,##0</c:formatCode>
                <c:ptCount val="12"/>
                <c:pt idx="0">
                  <c:v>1839</c:v>
                </c:pt>
                <c:pt idx="1">
                  <c:v>1861</c:v>
                </c:pt>
                <c:pt idx="2">
                  <c:v>1788</c:v>
                </c:pt>
                <c:pt idx="3">
                  <c:v>1501</c:v>
                </c:pt>
                <c:pt idx="4">
                  <c:v>1360</c:v>
                </c:pt>
                <c:pt idx="5">
                  <c:v>1470</c:v>
                </c:pt>
                <c:pt idx="6">
                  <c:v>1505</c:v>
                </c:pt>
                <c:pt idx="7">
                  <c:v>1500</c:v>
                </c:pt>
                <c:pt idx="8">
                  <c:v>1691</c:v>
                </c:pt>
                <c:pt idx="9">
                  <c:v>1716</c:v>
                </c:pt>
                <c:pt idx="10">
                  <c:v>1780.192</c:v>
                </c:pt>
                <c:pt idx="11">
                  <c:v>1944.981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'2013_Konzum_Dani'!$X$41:$X$52</c:f>
              <c:numCache>
                <c:formatCode>#,##0</c:formatCode>
                <c:ptCount val="12"/>
                <c:pt idx="0">
                  <c:v>1756</c:v>
                </c:pt>
                <c:pt idx="1">
                  <c:v>1793</c:v>
                </c:pt>
                <c:pt idx="2">
                  <c:v>1710</c:v>
                </c:pt>
                <c:pt idx="3">
                  <c:v>1676</c:v>
                </c:pt>
                <c:pt idx="4">
                  <c:v>1562</c:v>
                </c:pt>
                <c:pt idx="5">
                  <c:v>1521</c:v>
                </c:pt>
                <c:pt idx="6">
                  <c:v>1541</c:v>
                </c:pt>
                <c:pt idx="7">
                  <c:v>1625</c:v>
                </c:pt>
                <c:pt idx="8">
                  <c:v>1670</c:v>
                </c:pt>
                <c:pt idx="9">
                  <c:v>1636</c:v>
                </c:pt>
                <c:pt idx="10">
                  <c:v>1725.721</c:v>
                </c:pt>
                <c:pt idx="11">
                  <c:v>1899.0740000000001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'2013_Konzum_Dani'!$Y$41:$Y$52</c:f>
              <c:numCache>
                <c:formatCode>#,##0</c:formatCode>
                <c:ptCount val="12"/>
                <c:pt idx="0">
                  <c:v>1676</c:v>
                </c:pt>
                <c:pt idx="1">
                  <c:v>1721</c:v>
                </c:pt>
                <c:pt idx="2">
                  <c:v>1600</c:v>
                </c:pt>
                <c:pt idx="3">
                  <c:v>1589</c:v>
                </c:pt>
                <c:pt idx="4">
                  <c:v>1574</c:v>
                </c:pt>
                <c:pt idx="5">
                  <c:v>1621</c:v>
                </c:pt>
                <c:pt idx="6">
                  <c:v>1595</c:v>
                </c:pt>
                <c:pt idx="7">
                  <c:v>1543</c:v>
                </c:pt>
                <c:pt idx="8">
                  <c:v>1544</c:v>
                </c:pt>
                <c:pt idx="9">
                  <c:v>1556</c:v>
                </c:pt>
                <c:pt idx="10">
                  <c:v>1626.6469999999999</c:v>
                </c:pt>
                <c:pt idx="11">
                  <c:v>1814.4770000000001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'2013_Konzum_Dani'!$Z$41:$Z$52</c:f>
              <c:numCache>
                <c:formatCode>#,##0</c:formatCode>
                <c:ptCount val="12"/>
                <c:pt idx="0">
                  <c:v>1619</c:v>
                </c:pt>
                <c:pt idx="1">
                  <c:v>1636</c:v>
                </c:pt>
                <c:pt idx="2">
                  <c:v>1478</c:v>
                </c:pt>
                <c:pt idx="3">
                  <c:v>1404</c:v>
                </c:pt>
                <c:pt idx="4">
                  <c:v>1395</c:v>
                </c:pt>
                <c:pt idx="5">
                  <c:v>1520</c:v>
                </c:pt>
                <c:pt idx="6">
                  <c:v>1476</c:v>
                </c:pt>
                <c:pt idx="7">
                  <c:v>1407</c:v>
                </c:pt>
                <c:pt idx="8">
                  <c:v>1382</c:v>
                </c:pt>
                <c:pt idx="9">
                  <c:v>1419</c:v>
                </c:pt>
                <c:pt idx="10">
                  <c:v>1527.069</c:v>
                </c:pt>
                <c:pt idx="11">
                  <c:v>1721.5719999999999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'2013_Konzum_Dani'!$AA$41:$AA$52</c:f>
              <c:numCache>
                <c:formatCode>#,##0</c:formatCode>
                <c:ptCount val="12"/>
                <c:pt idx="0">
                  <c:v>1442</c:v>
                </c:pt>
                <c:pt idx="1">
                  <c:v>1471</c:v>
                </c:pt>
                <c:pt idx="2">
                  <c:v>1318</c:v>
                </c:pt>
                <c:pt idx="3">
                  <c:v>1226</c:v>
                </c:pt>
                <c:pt idx="4">
                  <c:v>1219</c:v>
                </c:pt>
                <c:pt idx="5">
                  <c:v>1367</c:v>
                </c:pt>
                <c:pt idx="6">
                  <c:v>1322</c:v>
                </c:pt>
                <c:pt idx="7">
                  <c:v>1244</c:v>
                </c:pt>
                <c:pt idx="8">
                  <c:v>1229</c:v>
                </c:pt>
                <c:pt idx="9">
                  <c:v>1307</c:v>
                </c:pt>
                <c:pt idx="10">
                  <c:v>1373.5989999999999</c:v>
                </c:pt>
                <c:pt idx="11">
                  <c:v>1568.165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64192"/>
        <c:axId val="109065728"/>
      </c:barChart>
      <c:catAx>
        <c:axId val="10906419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065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06572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0641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sr-Cyrl-BA" b="1"/>
              <a:t>Дијаграм потрошње за дан у мјесецу са минималном сатном потрошњом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'2013_Konzum_Dani'!$D$23:$D$34</c:f>
              <c:numCache>
                <c:formatCode>#,##0</c:formatCode>
                <c:ptCount val="12"/>
                <c:pt idx="0" formatCode="General">
                  <c:v>1186</c:v>
                </c:pt>
                <c:pt idx="1">
                  <c:v>1218</c:v>
                </c:pt>
                <c:pt idx="2">
                  <c:v>1139</c:v>
                </c:pt>
                <c:pt idx="3">
                  <c:v>1007</c:v>
                </c:pt>
                <c:pt idx="4">
                  <c:v>1011</c:v>
                </c:pt>
                <c:pt idx="5">
                  <c:v>1094</c:v>
                </c:pt>
                <c:pt idx="6">
                  <c:v>1071</c:v>
                </c:pt>
                <c:pt idx="7">
                  <c:v>1058</c:v>
                </c:pt>
                <c:pt idx="8">
                  <c:v>1065</c:v>
                </c:pt>
                <c:pt idx="9">
                  <c:v>1061</c:v>
                </c:pt>
                <c:pt idx="10">
                  <c:v>1071.9639999999999</c:v>
                </c:pt>
                <c:pt idx="11">
                  <c:v>1274.5619999999999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'2013_Konzum_Dani'!$E$23:$E$34</c:f>
              <c:numCache>
                <c:formatCode>#,##0</c:formatCode>
                <c:ptCount val="12"/>
                <c:pt idx="0">
                  <c:v>1104</c:v>
                </c:pt>
                <c:pt idx="1">
                  <c:v>1120</c:v>
                </c:pt>
                <c:pt idx="2">
                  <c:v>1069</c:v>
                </c:pt>
                <c:pt idx="3">
                  <c:v>931</c:v>
                </c:pt>
                <c:pt idx="4">
                  <c:v>916</c:v>
                </c:pt>
                <c:pt idx="5">
                  <c:v>1006</c:v>
                </c:pt>
                <c:pt idx="6">
                  <c:v>976</c:v>
                </c:pt>
                <c:pt idx="7">
                  <c:v>1011</c:v>
                </c:pt>
                <c:pt idx="8">
                  <c:v>985</c:v>
                </c:pt>
                <c:pt idx="9">
                  <c:v>1009</c:v>
                </c:pt>
                <c:pt idx="10">
                  <c:v>1025.0409999999999</c:v>
                </c:pt>
                <c:pt idx="11">
                  <c:v>1174.2940000000001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'2013_Konzum_Dani'!$F$23:$F$34</c:f>
              <c:numCache>
                <c:formatCode>#,##0</c:formatCode>
                <c:ptCount val="12"/>
                <c:pt idx="0">
                  <c:v>1057</c:v>
                </c:pt>
                <c:pt idx="1">
                  <c:v>1069</c:v>
                </c:pt>
                <c:pt idx="2">
                  <c:v>1025</c:v>
                </c:pt>
                <c:pt idx="3">
                  <c:v>903</c:v>
                </c:pt>
                <c:pt idx="4">
                  <c:v>888</c:v>
                </c:pt>
                <c:pt idx="5">
                  <c:v>962</c:v>
                </c:pt>
                <c:pt idx="6">
                  <c:v>935</c:v>
                </c:pt>
                <c:pt idx="7">
                  <c:v>988</c:v>
                </c:pt>
                <c:pt idx="8">
                  <c:v>944</c:v>
                </c:pt>
                <c:pt idx="9">
                  <c:v>982</c:v>
                </c:pt>
                <c:pt idx="10">
                  <c:v>975.88599999999997</c:v>
                </c:pt>
                <c:pt idx="11">
                  <c:v>1121.4069999999999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'2013_Konzum_Dani'!$G$23:$G$34</c:f>
              <c:numCache>
                <c:formatCode>#,##0</c:formatCode>
                <c:ptCount val="12"/>
                <c:pt idx="0">
                  <c:v>1041</c:v>
                </c:pt>
                <c:pt idx="1">
                  <c:v>1047</c:v>
                </c:pt>
                <c:pt idx="2">
                  <c:v>994</c:v>
                </c:pt>
                <c:pt idx="3">
                  <c:v>881</c:v>
                </c:pt>
                <c:pt idx="4">
                  <c:v>870</c:v>
                </c:pt>
                <c:pt idx="5">
                  <c:v>932</c:v>
                </c:pt>
                <c:pt idx="6">
                  <c:v>924</c:v>
                </c:pt>
                <c:pt idx="7">
                  <c:v>965</c:v>
                </c:pt>
                <c:pt idx="8">
                  <c:v>928</c:v>
                </c:pt>
                <c:pt idx="9">
                  <c:v>951</c:v>
                </c:pt>
                <c:pt idx="10">
                  <c:v>977.08199999999999</c:v>
                </c:pt>
                <c:pt idx="11">
                  <c:v>1091.7919999999999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'2013_Konzum_Dani'!$H$23:$H$34</c:f>
              <c:numCache>
                <c:formatCode>#,##0</c:formatCode>
                <c:ptCount val="12"/>
                <c:pt idx="0">
                  <c:v>1043</c:v>
                </c:pt>
                <c:pt idx="1">
                  <c:v>1060</c:v>
                </c:pt>
                <c:pt idx="2">
                  <c:v>1000</c:v>
                </c:pt>
                <c:pt idx="3">
                  <c:v>902</c:v>
                </c:pt>
                <c:pt idx="4">
                  <c:v>877</c:v>
                </c:pt>
                <c:pt idx="5">
                  <c:v>917</c:v>
                </c:pt>
                <c:pt idx="6">
                  <c:v>898</c:v>
                </c:pt>
                <c:pt idx="7">
                  <c:v>973</c:v>
                </c:pt>
                <c:pt idx="8">
                  <c:v>939</c:v>
                </c:pt>
                <c:pt idx="9">
                  <c:v>990</c:v>
                </c:pt>
                <c:pt idx="10">
                  <c:v>988.31299999999999</c:v>
                </c:pt>
                <c:pt idx="11">
                  <c:v>1094.4059999999999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'2013_Konzum_Dani'!$I$23:$I$34</c:f>
              <c:numCache>
                <c:formatCode>#,##0</c:formatCode>
                <c:ptCount val="12"/>
                <c:pt idx="0">
                  <c:v>1110</c:v>
                </c:pt>
                <c:pt idx="1">
                  <c:v>1145</c:v>
                </c:pt>
                <c:pt idx="2">
                  <c:v>1015</c:v>
                </c:pt>
                <c:pt idx="3">
                  <c:v>960</c:v>
                </c:pt>
                <c:pt idx="4">
                  <c:v>866</c:v>
                </c:pt>
                <c:pt idx="5">
                  <c:v>895</c:v>
                </c:pt>
                <c:pt idx="6">
                  <c:v>917</c:v>
                </c:pt>
                <c:pt idx="7">
                  <c:v>1012</c:v>
                </c:pt>
                <c:pt idx="8">
                  <c:v>1010</c:v>
                </c:pt>
                <c:pt idx="9">
                  <c:v>1077</c:v>
                </c:pt>
                <c:pt idx="10">
                  <c:v>1083.9190000000001</c:v>
                </c:pt>
                <c:pt idx="11">
                  <c:v>1181.509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'2013_Konzum_Dani'!$J$23:$J$34</c:f>
              <c:numCache>
                <c:formatCode>#,##0</c:formatCode>
                <c:ptCount val="12"/>
                <c:pt idx="0">
                  <c:v>1303</c:v>
                </c:pt>
                <c:pt idx="1">
                  <c:v>1336</c:v>
                </c:pt>
                <c:pt idx="2">
                  <c:v>1061</c:v>
                </c:pt>
                <c:pt idx="3">
                  <c:v>1128</c:v>
                </c:pt>
                <c:pt idx="4">
                  <c:v>972</c:v>
                </c:pt>
                <c:pt idx="5">
                  <c:v>942</c:v>
                </c:pt>
                <c:pt idx="6">
                  <c:v>1058</c:v>
                </c:pt>
                <c:pt idx="7">
                  <c:v>1114</c:v>
                </c:pt>
                <c:pt idx="8">
                  <c:v>1126</c:v>
                </c:pt>
                <c:pt idx="9">
                  <c:v>1275</c:v>
                </c:pt>
                <c:pt idx="10">
                  <c:v>1246.8330000000001</c:v>
                </c:pt>
                <c:pt idx="11">
                  <c:v>1360.2750000000001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'2013_Konzum_Dani'!$K$23:$K$34</c:f>
              <c:numCache>
                <c:formatCode>#,##0</c:formatCode>
                <c:ptCount val="12"/>
                <c:pt idx="0">
                  <c:v>1467</c:v>
                </c:pt>
                <c:pt idx="1">
                  <c:v>1504</c:v>
                </c:pt>
                <c:pt idx="2">
                  <c:v>1208</c:v>
                </c:pt>
                <c:pt idx="3">
                  <c:v>1342</c:v>
                </c:pt>
                <c:pt idx="4">
                  <c:v>1139</c:v>
                </c:pt>
                <c:pt idx="5">
                  <c:v>1072</c:v>
                </c:pt>
                <c:pt idx="6">
                  <c:v>1167</c:v>
                </c:pt>
                <c:pt idx="7">
                  <c:v>1300</c:v>
                </c:pt>
                <c:pt idx="8">
                  <c:v>1316</c:v>
                </c:pt>
                <c:pt idx="9">
                  <c:v>1440</c:v>
                </c:pt>
                <c:pt idx="10">
                  <c:v>1408.126</c:v>
                </c:pt>
                <c:pt idx="11">
                  <c:v>1538.912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'2013_Konzum_Dani'!$L$23:$L$34</c:f>
              <c:numCache>
                <c:formatCode>#,##0</c:formatCode>
                <c:ptCount val="12"/>
                <c:pt idx="0">
                  <c:v>1609</c:v>
                </c:pt>
                <c:pt idx="1">
                  <c:v>1623</c:v>
                </c:pt>
                <c:pt idx="2">
                  <c:v>1362</c:v>
                </c:pt>
                <c:pt idx="3">
                  <c:v>1438</c:v>
                </c:pt>
                <c:pt idx="4">
                  <c:v>1282</c:v>
                </c:pt>
                <c:pt idx="5">
                  <c:v>1210</c:v>
                </c:pt>
                <c:pt idx="6">
                  <c:v>1367</c:v>
                </c:pt>
                <c:pt idx="7">
                  <c:v>1422</c:v>
                </c:pt>
                <c:pt idx="8">
                  <c:v>1415</c:v>
                </c:pt>
                <c:pt idx="9">
                  <c:v>1496</c:v>
                </c:pt>
                <c:pt idx="10">
                  <c:v>1507.1179999999999</c:v>
                </c:pt>
                <c:pt idx="11">
                  <c:v>1651.7840000000001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'2013_Konzum_Dani'!$M$23:$M$34</c:f>
              <c:numCache>
                <c:formatCode>#,##0</c:formatCode>
                <c:ptCount val="12"/>
                <c:pt idx="0">
                  <c:v>1677</c:v>
                </c:pt>
                <c:pt idx="1">
                  <c:v>1716</c:v>
                </c:pt>
                <c:pt idx="2">
                  <c:v>1464</c:v>
                </c:pt>
                <c:pt idx="3">
                  <c:v>1465</c:v>
                </c:pt>
                <c:pt idx="4">
                  <c:v>1360</c:v>
                </c:pt>
                <c:pt idx="5">
                  <c:v>1345</c:v>
                </c:pt>
                <c:pt idx="6">
                  <c:v>1415</c:v>
                </c:pt>
                <c:pt idx="7">
                  <c:v>1491</c:v>
                </c:pt>
                <c:pt idx="8">
                  <c:v>1455</c:v>
                </c:pt>
                <c:pt idx="9">
                  <c:v>1485</c:v>
                </c:pt>
                <c:pt idx="10">
                  <c:v>1520.087</c:v>
                </c:pt>
                <c:pt idx="11">
                  <c:v>1697.5989999999999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'2013_Konzum_Dani'!$N$23:$N$34</c:f>
              <c:numCache>
                <c:formatCode>#,##0</c:formatCode>
                <c:ptCount val="12"/>
                <c:pt idx="0">
                  <c:v>1678</c:v>
                </c:pt>
                <c:pt idx="1">
                  <c:v>1660</c:v>
                </c:pt>
                <c:pt idx="2">
                  <c:v>1492</c:v>
                </c:pt>
                <c:pt idx="3">
                  <c:v>1462</c:v>
                </c:pt>
                <c:pt idx="4">
                  <c:v>1394</c:v>
                </c:pt>
                <c:pt idx="5">
                  <c:v>1360</c:v>
                </c:pt>
                <c:pt idx="6">
                  <c:v>1436</c:v>
                </c:pt>
                <c:pt idx="7">
                  <c:v>1515</c:v>
                </c:pt>
                <c:pt idx="8">
                  <c:v>1462</c:v>
                </c:pt>
                <c:pt idx="9">
                  <c:v>1447</c:v>
                </c:pt>
                <c:pt idx="10">
                  <c:v>1515.346</c:v>
                </c:pt>
                <c:pt idx="11">
                  <c:v>1705.4939999999999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'2013_Konzum_Dani'!$O$23:$O$34</c:f>
              <c:numCache>
                <c:formatCode>#,##0</c:formatCode>
                <c:ptCount val="12"/>
                <c:pt idx="0">
                  <c:v>1673</c:v>
                </c:pt>
                <c:pt idx="1">
                  <c:v>1654</c:v>
                </c:pt>
                <c:pt idx="2">
                  <c:v>1494</c:v>
                </c:pt>
                <c:pt idx="3">
                  <c:v>1456</c:v>
                </c:pt>
                <c:pt idx="4">
                  <c:v>1382</c:v>
                </c:pt>
                <c:pt idx="5">
                  <c:v>1372</c:v>
                </c:pt>
                <c:pt idx="6">
                  <c:v>1449</c:v>
                </c:pt>
                <c:pt idx="7">
                  <c:v>1535</c:v>
                </c:pt>
                <c:pt idx="8">
                  <c:v>1454</c:v>
                </c:pt>
                <c:pt idx="9">
                  <c:v>1456</c:v>
                </c:pt>
                <c:pt idx="10">
                  <c:v>1515.896</c:v>
                </c:pt>
                <c:pt idx="11">
                  <c:v>1693.8579999999999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'2013_Konzum_Dani'!$P$23:$P$34</c:f>
              <c:numCache>
                <c:formatCode>#,##0</c:formatCode>
                <c:ptCount val="12"/>
                <c:pt idx="0">
                  <c:v>1662</c:v>
                </c:pt>
                <c:pt idx="1">
                  <c:v>1618</c:v>
                </c:pt>
                <c:pt idx="2">
                  <c:v>1472</c:v>
                </c:pt>
                <c:pt idx="3">
                  <c:v>1443</c:v>
                </c:pt>
                <c:pt idx="4">
                  <c:v>1390</c:v>
                </c:pt>
                <c:pt idx="5">
                  <c:v>1362</c:v>
                </c:pt>
                <c:pt idx="6">
                  <c:v>1443</c:v>
                </c:pt>
                <c:pt idx="7">
                  <c:v>1530</c:v>
                </c:pt>
                <c:pt idx="8">
                  <c:v>1464</c:v>
                </c:pt>
                <c:pt idx="9">
                  <c:v>1465</c:v>
                </c:pt>
                <c:pt idx="10">
                  <c:v>1478.8409999999999</c:v>
                </c:pt>
                <c:pt idx="11">
                  <c:v>1655.806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'2013_Konzum_Dani'!$Q$23:$Q$34</c:f>
              <c:numCache>
                <c:formatCode>#,##0</c:formatCode>
                <c:ptCount val="12"/>
                <c:pt idx="0">
                  <c:v>1694</c:v>
                </c:pt>
                <c:pt idx="1">
                  <c:v>1677</c:v>
                </c:pt>
                <c:pt idx="2">
                  <c:v>1437</c:v>
                </c:pt>
                <c:pt idx="3">
                  <c:v>1430</c:v>
                </c:pt>
                <c:pt idx="4">
                  <c:v>1396</c:v>
                </c:pt>
                <c:pt idx="5">
                  <c:v>1361</c:v>
                </c:pt>
                <c:pt idx="6">
                  <c:v>1461</c:v>
                </c:pt>
                <c:pt idx="7">
                  <c:v>1505</c:v>
                </c:pt>
                <c:pt idx="8">
                  <c:v>1464</c:v>
                </c:pt>
                <c:pt idx="9">
                  <c:v>1487</c:v>
                </c:pt>
                <c:pt idx="10">
                  <c:v>1551.173</c:v>
                </c:pt>
                <c:pt idx="11">
                  <c:v>1696.729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'2013_Konzum_Dani'!$R$23:$R$34</c:f>
              <c:numCache>
                <c:formatCode>#,##0</c:formatCode>
                <c:ptCount val="12"/>
                <c:pt idx="0">
                  <c:v>1696</c:v>
                </c:pt>
                <c:pt idx="1">
                  <c:v>1682</c:v>
                </c:pt>
                <c:pt idx="2">
                  <c:v>1386</c:v>
                </c:pt>
                <c:pt idx="3">
                  <c:v>1470</c:v>
                </c:pt>
                <c:pt idx="4">
                  <c:v>1422</c:v>
                </c:pt>
                <c:pt idx="5">
                  <c:v>1302</c:v>
                </c:pt>
                <c:pt idx="6">
                  <c:v>1481</c:v>
                </c:pt>
                <c:pt idx="7">
                  <c:v>1528</c:v>
                </c:pt>
                <c:pt idx="8">
                  <c:v>1500</c:v>
                </c:pt>
                <c:pt idx="9">
                  <c:v>1485</c:v>
                </c:pt>
                <c:pt idx="10">
                  <c:v>1523.6279999999999</c:v>
                </c:pt>
                <c:pt idx="11">
                  <c:v>1675.8240000000001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'2013_Konzum_Dani'!$S$23:$S$34</c:f>
              <c:numCache>
                <c:formatCode>#,##0</c:formatCode>
                <c:ptCount val="12"/>
                <c:pt idx="0">
                  <c:v>1681</c:v>
                </c:pt>
                <c:pt idx="1">
                  <c:v>1637</c:v>
                </c:pt>
                <c:pt idx="2">
                  <c:v>1379</c:v>
                </c:pt>
                <c:pt idx="3">
                  <c:v>1443</c:v>
                </c:pt>
                <c:pt idx="4">
                  <c:v>1398</c:v>
                </c:pt>
                <c:pt idx="5">
                  <c:v>1285</c:v>
                </c:pt>
                <c:pt idx="6">
                  <c:v>1458</c:v>
                </c:pt>
                <c:pt idx="7">
                  <c:v>1502</c:v>
                </c:pt>
                <c:pt idx="8">
                  <c:v>1491</c:v>
                </c:pt>
                <c:pt idx="9">
                  <c:v>1463</c:v>
                </c:pt>
                <c:pt idx="10">
                  <c:v>1526.096</c:v>
                </c:pt>
                <c:pt idx="11">
                  <c:v>1685.557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'2013_Konzum_Dani'!$T$23:$T$34</c:f>
              <c:numCache>
                <c:formatCode>#,##0</c:formatCode>
                <c:ptCount val="12"/>
                <c:pt idx="0">
                  <c:v>1699</c:v>
                </c:pt>
                <c:pt idx="1">
                  <c:v>1642</c:v>
                </c:pt>
                <c:pt idx="2">
                  <c:v>1403</c:v>
                </c:pt>
                <c:pt idx="3">
                  <c:v>1412</c:v>
                </c:pt>
                <c:pt idx="4">
                  <c:v>1342</c:v>
                </c:pt>
                <c:pt idx="5">
                  <c:v>1278</c:v>
                </c:pt>
                <c:pt idx="6">
                  <c:v>1411</c:v>
                </c:pt>
                <c:pt idx="7">
                  <c:v>1473</c:v>
                </c:pt>
                <c:pt idx="8">
                  <c:v>1462</c:v>
                </c:pt>
                <c:pt idx="9">
                  <c:v>1513</c:v>
                </c:pt>
                <c:pt idx="10">
                  <c:v>1624.7360000000001</c:v>
                </c:pt>
                <c:pt idx="11">
                  <c:v>1797.923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'2013_Konzum_Dani'!$U$23:$U$34</c:f>
              <c:numCache>
                <c:formatCode>#,##0</c:formatCode>
                <c:ptCount val="12"/>
                <c:pt idx="0">
                  <c:v>1825</c:v>
                </c:pt>
                <c:pt idx="1">
                  <c:v>1730</c:v>
                </c:pt>
                <c:pt idx="2">
                  <c:v>1486</c:v>
                </c:pt>
                <c:pt idx="3">
                  <c:v>1383</c:v>
                </c:pt>
                <c:pt idx="4">
                  <c:v>1304</c:v>
                </c:pt>
                <c:pt idx="5">
                  <c:v>1260</c:v>
                </c:pt>
                <c:pt idx="6">
                  <c:v>1367</c:v>
                </c:pt>
                <c:pt idx="7">
                  <c:v>1424</c:v>
                </c:pt>
                <c:pt idx="8">
                  <c:v>1430</c:v>
                </c:pt>
                <c:pt idx="9">
                  <c:v>1742</c:v>
                </c:pt>
                <c:pt idx="10">
                  <c:v>1785.2670000000001</c:v>
                </c:pt>
                <c:pt idx="11">
                  <c:v>1877.4849999999999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'2013_Konzum_Dani'!$V$23:$V$34</c:f>
              <c:numCache>
                <c:formatCode>#,##0</c:formatCode>
                <c:ptCount val="12"/>
                <c:pt idx="0">
                  <c:v>1803</c:v>
                </c:pt>
                <c:pt idx="1">
                  <c:v>1825</c:v>
                </c:pt>
                <c:pt idx="2">
                  <c:v>1663</c:v>
                </c:pt>
                <c:pt idx="3">
                  <c:v>1389</c:v>
                </c:pt>
                <c:pt idx="4">
                  <c:v>1296</c:v>
                </c:pt>
                <c:pt idx="5">
                  <c:v>1260</c:v>
                </c:pt>
                <c:pt idx="6">
                  <c:v>1344</c:v>
                </c:pt>
                <c:pt idx="7">
                  <c:v>1399</c:v>
                </c:pt>
                <c:pt idx="8">
                  <c:v>1438</c:v>
                </c:pt>
                <c:pt idx="9">
                  <c:v>1721</c:v>
                </c:pt>
                <c:pt idx="10">
                  <c:v>1738.336</c:v>
                </c:pt>
                <c:pt idx="11">
                  <c:v>1851.537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'2013_Konzum_Dani'!$W$23:$W$34</c:f>
              <c:numCache>
                <c:formatCode>#,##0</c:formatCode>
                <c:ptCount val="12"/>
                <c:pt idx="0">
                  <c:v>1775</c:v>
                </c:pt>
                <c:pt idx="1">
                  <c:v>1804</c:v>
                </c:pt>
                <c:pt idx="2">
                  <c:v>1704</c:v>
                </c:pt>
                <c:pt idx="3">
                  <c:v>1500</c:v>
                </c:pt>
                <c:pt idx="4">
                  <c:v>1342</c:v>
                </c:pt>
                <c:pt idx="5">
                  <c:v>1274</c:v>
                </c:pt>
                <c:pt idx="6">
                  <c:v>1343</c:v>
                </c:pt>
                <c:pt idx="7">
                  <c:v>1461</c:v>
                </c:pt>
                <c:pt idx="8">
                  <c:v>1612</c:v>
                </c:pt>
                <c:pt idx="9">
                  <c:v>1640</c:v>
                </c:pt>
                <c:pt idx="10">
                  <c:v>1694.741</c:v>
                </c:pt>
                <c:pt idx="11">
                  <c:v>1797.35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'2013_Konzum_Dani'!$X$23:$X$34</c:f>
              <c:numCache>
                <c:formatCode>#,##0</c:formatCode>
                <c:ptCount val="12"/>
                <c:pt idx="0">
                  <c:v>1720</c:v>
                </c:pt>
                <c:pt idx="1">
                  <c:v>1731</c:v>
                </c:pt>
                <c:pt idx="2">
                  <c:v>1654</c:v>
                </c:pt>
                <c:pt idx="3">
                  <c:v>1625</c:v>
                </c:pt>
                <c:pt idx="4">
                  <c:v>1512</c:v>
                </c:pt>
                <c:pt idx="5">
                  <c:v>1343</c:v>
                </c:pt>
                <c:pt idx="6">
                  <c:v>1413</c:v>
                </c:pt>
                <c:pt idx="7">
                  <c:v>1623</c:v>
                </c:pt>
                <c:pt idx="8">
                  <c:v>1632</c:v>
                </c:pt>
                <c:pt idx="9">
                  <c:v>1589</c:v>
                </c:pt>
                <c:pt idx="10">
                  <c:v>1627.318</c:v>
                </c:pt>
                <c:pt idx="11">
                  <c:v>1741.5509999999999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'2013_Konzum_Dani'!$Y$23:$Y$34</c:f>
              <c:numCache>
                <c:formatCode>#,##0</c:formatCode>
                <c:ptCount val="12"/>
                <c:pt idx="0">
                  <c:v>1628</c:v>
                </c:pt>
                <c:pt idx="1">
                  <c:v>1648</c:v>
                </c:pt>
                <c:pt idx="2">
                  <c:v>1535</c:v>
                </c:pt>
                <c:pt idx="3">
                  <c:v>1536</c:v>
                </c:pt>
                <c:pt idx="4">
                  <c:v>1476</c:v>
                </c:pt>
                <c:pt idx="5">
                  <c:v>1470</c:v>
                </c:pt>
                <c:pt idx="6">
                  <c:v>1541</c:v>
                </c:pt>
                <c:pt idx="7">
                  <c:v>1537</c:v>
                </c:pt>
                <c:pt idx="8">
                  <c:v>1512</c:v>
                </c:pt>
                <c:pt idx="9">
                  <c:v>1484</c:v>
                </c:pt>
                <c:pt idx="10">
                  <c:v>1532.6220000000001</c:v>
                </c:pt>
                <c:pt idx="11">
                  <c:v>1665.588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'2013_Konzum_Dani'!$Z$23:$Z$34</c:f>
              <c:numCache>
                <c:formatCode>#,##0</c:formatCode>
                <c:ptCount val="12"/>
                <c:pt idx="0">
                  <c:v>1546</c:v>
                </c:pt>
                <c:pt idx="1">
                  <c:v>1564</c:v>
                </c:pt>
                <c:pt idx="2">
                  <c:v>1377</c:v>
                </c:pt>
                <c:pt idx="3">
                  <c:v>1367</c:v>
                </c:pt>
                <c:pt idx="4">
                  <c:v>1345</c:v>
                </c:pt>
                <c:pt idx="5">
                  <c:v>1358</c:v>
                </c:pt>
                <c:pt idx="6">
                  <c:v>1410</c:v>
                </c:pt>
                <c:pt idx="7">
                  <c:v>1381</c:v>
                </c:pt>
                <c:pt idx="8">
                  <c:v>1404</c:v>
                </c:pt>
                <c:pt idx="9">
                  <c:v>1348</c:v>
                </c:pt>
                <c:pt idx="10">
                  <c:v>1402.623</c:v>
                </c:pt>
                <c:pt idx="11">
                  <c:v>1581.8130000000001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'2013_Konzum_Dani'!$AA$23:$AA$34</c:f>
              <c:numCache>
                <c:formatCode>#,##0</c:formatCode>
                <c:ptCount val="12"/>
                <c:pt idx="0">
                  <c:v>1403</c:v>
                </c:pt>
                <c:pt idx="1">
                  <c:v>1393</c:v>
                </c:pt>
                <c:pt idx="2">
                  <c:v>1235</c:v>
                </c:pt>
                <c:pt idx="3">
                  <c:v>1215</c:v>
                </c:pt>
                <c:pt idx="4">
                  <c:v>1174</c:v>
                </c:pt>
                <c:pt idx="5">
                  <c:v>1228</c:v>
                </c:pt>
                <c:pt idx="6">
                  <c:v>1256</c:v>
                </c:pt>
                <c:pt idx="7">
                  <c:v>1256</c:v>
                </c:pt>
                <c:pt idx="8">
                  <c:v>1315</c:v>
                </c:pt>
                <c:pt idx="9">
                  <c:v>1218</c:v>
                </c:pt>
                <c:pt idx="10">
                  <c:v>1252.636</c:v>
                </c:pt>
                <c:pt idx="11">
                  <c:v>1463.501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97568"/>
        <c:axId val="109199360"/>
      </c:barChart>
      <c:catAx>
        <c:axId val="10919756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9199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19936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919756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sr-Cyrl-BA" sz="1400"/>
              <a:t>Дијаграм потрошње за дан у мјесецу са максималном потрошњом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'2013_Konzum_Dani'!$D$59:$D$70</c:f>
              <c:numCache>
                <c:formatCode>#,##0</c:formatCode>
                <c:ptCount val="12"/>
                <c:pt idx="0" formatCode="General">
                  <c:v>1350</c:v>
                </c:pt>
                <c:pt idx="1">
                  <c:v>1299</c:v>
                </c:pt>
                <c:pt idx="2">
                  <c:v>1303</c:v>
                </c:pt>
                <c:pt idx="3">
                  <c:v>1266</c:v>
                </c:pt>
                <c:pt idx="4">
                  <c:v>1080</c:v>
                </c:pt>
                <c:pt idx="5">
                  <c:v>1174</c:v>
                </c:pt>
                <c:pt idx="6">
                  <c:v>1204</c:v>
                </c:pt>
                <c:pt idx="7">
                  <c:v>1260</c:v>
                </c:pt>
                <c:pt idx="8">
                  <c:v>1041</c:v>
                </c:pt>
                <c:pt idx="9">
                  <c:v>1161</c:v>
                </c:pt>
                <c:pt idx="10">
                  <c:v>1323.944</c:v>
                </c:pt>
                <c:pt idx="11">
                  <c:v>1381.096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'2013_Konzum_Dani'!$E$59:$E$70</c:f>
              <c:numCache>
                <c:formatCode>#,##0</c:formatCode>
                <c:ptCount val="12"/>
                <c:pt idx="0">
                  <c:v>1259</c:v>
                </c:pt>
                <c:pt idx="1">
                  <c:v>1192</c:v>
                </c:pt>
                <c:pt idx="2">
                  <c:v>1217</c:v>
                </c:pt>
                <c:pt idx="3">
                  <c:v>1169</c:v>
                </c:pt>
                <c:pt idx="4">
                  <c:v>995</c:v>
                </c:pt>
                <c:pt idx="5">
                  <c:v>1077</c:v>
                </c:pt>
                <c:pt idx="6">
                  <c:v>1114</c:v>
                </c:pt>
                <c:pt idx="7">
                  <c:v>1160</c:v>
                </c:pt>
                <c:pt idx="8">
                  <c:v>993</c:v>
                </c:pt>
                <c:pt idx="9">
                  <c:v>1071</c:v>
                </c:pt>
                <c:pt idx="10">
                  <c:v>1234.501</c:v>
                </c:pt>
                <c:pt idx="11">
                  <c:v>1281.6759999999999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'2013_Konzum_Dani'!$F$59:$F$70</c:f>
              <c:numCache>
                <c:formatCode>#,##0</c:formatCode>
                <c:ptCount val="12"/>
                <c:pt idx="0">
                  <c:v>1205</c:v>
                </c:pt>
                <c:pt idx="1">
                  <c:v>1155</c:v>
                </c:pt>
                <c:pt idx="2">
                  <c:v>1186</c:v>
                </c:pt>
                <c:pt idx="3">
                  <c:v>1117</c:v>
                </c:pt>
                <c:pt idx="4">
                  <c:v>953</c:v>
                </c:pt>
                <c:pt idx="5">
                  <c:v>1018</c:v>
                </c:pt>
                <c:pt idx="6">
                  <c:v>1092</c:v>
                </c:pt>
                <c:pt idx="7">
                  <c:v>1106</c:v>
                </c:pt>
                <c:pt idx="8">
                  <c:v>957</c:v>
                </c:pt>
                <c:pt idx="9">
                  <c:v>1022</c:v>
                </c:pt>
                <c:pt idx="10">
                  <c:v>1196.2</c:v>
                </c:pt>
                <c:pt idx="11">
                  <c:v>1217.415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'2013_Konzum_Dani'!$G$59:$G$70</c:f>
              <c:numCache>
                <c:formatCode>#,##0</c:formatCode>
                <c:ptCount val="12"/>
                <c:pt idx="0">
                  <c:v>1189</c:v>
                </c:pt>
                <c:pt idx="1">
                  <c:v>1154</c:v>
                </c:pt>
                <c:pt idx="2">
                  <c:v>1163</c:v>
                </c:pt>
                <c:pt idx="3">
                  <c:v>1105</c:v>
                </c:pt>
                <c:pt idx="4">
                  <c:v>936</c:v>
                </c:pt>
                <c:pt idx="5">
                  <c:v>987</c:v>
                </c:pt>
                <c:pt idx="6">
                  <c:v>1044</c:v>
                </c:pt>
                <c:pt idx="7">
                  <c:v>1091</c:v>
                </c:pt>
                <c:pt idx="8">
                  <c:v>951</c:v>
                </c:pt>
                <c:pt idx="9">
                  <c:v>996</c:v>
                </c:pt>
                <c:pt idx="10">
                  <c:v>1171.9639999999999</c:v>
                </c:pt>
                <c:pt idx="11">
                  <c:v>1201.412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'2013_Konzum_Dani'!$H$59:$H$70</c:f>
              <c:numCache>
                <c:formatCode>#,##0</c:formatCode>
                <c:ptCount val="12"/>
                <c:pt idx="0">
                  <c:v>1200</c:v>
                </c:pt>
                <c:pt idx="1">
                  <c:v>1157</c:v>
                </c:pt>
                <c:pt idx="2">
                  <c:v>1181</c:v>
                </c:pt>
                <c:pt idx="3">
                  <c:v>1097</c:v>
                </c:pt>
                <c:pt idx="4">
                  <c:v>935</c:v>
                </c:pt>
                <c:pt idx="5">
                  <c:v>997</c:v>
                </c:pt>
                <c:pt idx="6">
                  <c:v>1016</c:v>
                </c:pt>
                <c:pt idx="7">
                  <c:v>1058</c:v>
                </c:pt>
                <c:pt idx="8">
                  <c:v>951</c:v>
                </c:pt>
                <c:pt idx="9">
                  <c:v>1031</c:v>
                </c:pt>
                <c:pt idx="10">
                  <c:v>1166.788</c:v>
                </c:pt>
                <c:pt idx="11">
                  <c:v>1196.7339999999999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'2013_Konzum_Dani'!$I$59:$I$70</c:f>
              <c:numCache>
                <c:formatCode>#,##0</c:formatCode>
                <c:ptCount val="12"/>
                <c:pt idx="0">
                  <c:v>1248</c:v>
                </c:pt>
                <c:pt idx="1">
                  <c:v>1226</c:v>
                </c:pt>
                <c:pt idx="2">
                  <c:v>1249</c:v>
                </c:pt>
                <c:pt idx="3">
                  <c:v>1177</c:v>
                </c:pt>
                <c:pt idx="4">
                  <c:v>983</c:v>
                </c:pt>
                <c:pt idx="5">
                  <c:v>1019</c:v>
                </c:pt>
                <c:pt idx="6">
                  <c:v>1016</c:v>
                </c:pt>
                <c:pt idx="7">
                  <c:v>1064</c:v>
                </c:pt>
                <c:pt idx="8">
                  <c:v>1025</c:v>
                </c:pt>
                <c:pt idx="9">
                  <c:v>1107</c:v>
                </c:pt>
                <c:pt idx="10">
                  <c:v>1265.6479999999999</c:v>
                </c:pt>
                <c:pt idx="11">
                  <c:v>1283.961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'2013_Konzum_Dani'!$J$59:$J$70</c:f>
              <c:numCache>
                <c:formatCode>#,##0</c:formatCode>
                <c:ptCount val="12"/>
                <c:pt idx="0">
                  <c:v>1416</c:v>
                </c:pt>
                <c:pt idx="1">
                  <c:v>1407</c:v>
                </c:pt>
                <c:pt idx="2">
                  <c:v>1434</c:v>
                </c:pt>
                <c:pt idx="3">
                  <c:v>1314</c:v>
                </c:pt>
                <c:pt idx="4">
                  <c:v>1120</c:v>
                </c:pt>
                <c:pt idx="5">
                  <c:v>1154</c:v>
                </c:pt>
                <c:pt idx="6">
                  <c:v>1138</c:v>
                </c:pt>
                <c:pt idx="7">
                  <c:v>1167</c:v>
                </c:pt>
                <c:pt idx="8">
                  <c:v>1174</c:v>
                </c:pt>
                <c:pt idx="9">
                  <c:v>1281</c:v>
                </c:pt>
                <c:pt idx="10">
                  <c:v>1472.9960000000001</c:v>
                </c:pt>
                <c:pt idx="11">
                  <c:v>1483.0740000000001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'2013_Konzum_Dani'!$K$59:$K$70</c:f>
              <c:numCache>
                <c:formatCode>#,##0</c:formatCode>
                <c:ptCount val="12"/>
                <c:pt idx="0">
                  <c:v>1559</c:v>
                </c:pt>
                <c:pt idx="1">
                  <c:v>1608</c:v>
                </c:pt>
                <c:pt idx="2">
                  <c:v>1611</c:v>
                </c:pt>
                <c:pt idx="3">
                  <c:v>1523</c:v>
                </c:pt>
                <c:pt idx="4">
                  <c:v>1309</c:v>
                </c:pt>
                <c:pt idx="5">
                  <c:v>1359</c:v>
                </c:pt>
                <c:pt idx="6">
                  <c:v>1335</c:v>
                </c:pt>
                <c:pt idx="7">
                  <c:v>1354</c:v>
                </c:pt>
                <c:pt idx="8">
                  <c:v>1389</c:v>
                </c:pt>
                <c:pt idx="9">
                  <c:v>1518</c:v>
                </c:pt>
                <c:pt idx="10">
                  <c:v>1634.778</c:v>
                </c:pt>
                <c:pt idx="11">
                  <c:v>1687.2139999999999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'2013_Konzum_Dani'!$L$59:$L$70</c:f>
              <c:numCache>
                <c:formatCode>#,##0</c:formatCode>
                <c:ptCount val="12"/>
                <c:pt idx="0">
                  <c:v>1683</c:v>
                </c:pt>
                <c:pt idx="1">
                  <c:v>1743</c:v>
                </c:pt>
                <c:pt idx="2">
                  <c:v>1711</c:v>
                </c:pt>
                <c:pt idx="3">
                  <c:v>1626</c:v>
                </c:pt>
                <c:pt idx="4">
                  <c:v>1408</c:v>
                </c:pt>
                <c:pt idx="5">
                  <c:v>1485</c:v>
                </c:pt>
                <c:pt idx="6">
                  <c:v>1478</c:v>
                </c:pt>
                <c:pt idx="7">
                  <c:v>1473</c:v>
                </c:pt>
                <c:pt idx="8">
                  <c:v>1506</c:v>
                </c:pt>
                <c:pt idx="9">
                  <c:v>1621</c:v>
                </c:pt>
                <c:pt idx="10">
                  <c:v>1769.789</c:v>
                </c:pt>
                <c:pt idx="11">
                  <c:v>1827.8979999999999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'2013_Konzum_Dani'!$M$59:$M$70</c:f>
              <c:numCache>
                <c:formatCode>#,##0</c:formatCode>
                <c:ptCount val="12"/>
                <c:pt idx="0">
                  <c:v>1744</c:v>
                </c:pt>
                <c:pt idx="1">
                  <c:v>1791</c:v>
                </c:pt>
                <c:pt idx="2">
                  <c:v>1779</c:v>
                </c:pt>
                <c:pt idx="3">
                  <c:v>1672</c:v>
                </c:pt>
                <c:pt idx="4">
                  <c:v>1487</c:v>
                </c:pt>
                <c:pt idx="5">
                  <c:v>1553</c:v>
                </c:pt>
                <c:pt idx="6">
                  <c:v>1564</c:v>
                </c:pt>
                <c:pt idx="7">
                  <c:v>1559</c:v>
                </c:pt>
                <c:pt idx="8">
                  <c:v>1544</c:v>
                </c:pt>
                <c:pt idx="9">
                  <c:v>1634</c:v>
                </c:pt>
                <c:pt idx="10">
                  <c:v>1804.182</c:v>
                </c:pt>
                <c:pt idx="11">
                  <c:v>1866.596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'2013_Konzum_Dani'!$N$59:$N$70</c:f>
              <c:numCache>
                <c:formatCode>#,##0</c:formatCode>
                <c:ptCount val="12"/>
                <c:pt idx="0">
                  <c:v>1762</c:v>
                </c:pt>
                <c:pt idx="1">
                  <c:v>1795</c:v>
                </c:pt>
                <c:pt idx="2">
                  <c:v>1755</c:v>
                </c:pt>
                <c:pt idx="3">
                  <c:v>1674</c:v>
                </c:pt>
                <c:pt idx="4">
                  <c:v>1497</c:v>
                </c:pt>
                <c:pt idx="5">
                  <c:v>1582</c:v>
                </c:pt>
                <c:pt idx="6">
                  <c:v>1617</c:v>
                </c:pt>
                <c:pt idx="7">
                  <c:v>1613</c:v>
                </c:pt>
                <c:pt idx="8">
                  <c:v>1572</c:v>
                </c:pt>
                <c:pt idx="9">
                  <c:v>1623</c:v>
                </c:pt>
                <c:pt idx="10">
                  <c:v>1776.579</c:v>
                </c:pt>
                <c:pt idx="11">
                  <c:v>1856.6020000000001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'2013_Konzum_Dani'!$O$59:$O$70</c:f>
              <c:numCache>
                <c:formatCode>#,##0</c:formatCode>
                <c:ptCount val="12"/>
                <c:pt idx="0">
                  <c:v>1764</c:v>
                </c:pt>
                <c:pt idx="1">
                  <c:v>1795</c:v>
                </c:pt>
                <c:pt idx="2">
                  <c:v>1763</c:v>
                </c:pt>
                <c:pt idx="3">
                  <c:v>1667</c:v>
                </c:pt>
                <c:pt idx="4">
                  <c:v>1500</c:v>
                </c:pt>
                <c:pt idx="5">
                  <c:v>1608</c:v>
                </c:pt>
                <c:pt idx="6">
                  <c:v>1675</c:v>
                </c:pt>
                <c:pt idx="7">
                  <c:v>1667</c:v>
                </c:pt>
                <c:pt idx="8">
                  <c:v>1543</c:v>
                </c:pt>
                <c:pt idx="9">
                  <c:v>1605</c:v>
                </c:pt>
                <c:pt idx="10">
                  <c:v>1764.135</c:v>
                </c:pt>
                <c:pt idx="11">
                  <c:v>1831.77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'2013_Konzum_Dani'!$P$59:$P$70</c:f>
              <c:numCache>
                <c:formatCode>#,##0</c:formatCode>
                <c:ptCount val="12"/>
                <c:pt idx="0">
                  <c:v>1750</c:v>
                </c:pt>
                <c:pt idx="1">
                  <c:v>1775</c:v>
                </c:pt>
                <c:pt idx="2">
                  <c:v>1748</c:v>
                </c:pt>
                <c:pt idx="3">
                  <c:v>1664</c:v>
                </c:pt>
                <c:pt idx="4">
                  <c:v>1496</c:v>
                </c:pt>
                <c:pt idx="5">
                  <c:v>1622</c:v>
                </c:pt>
                <c:pt idx="6">
                  <c:v>1695</c:v>
                </c:pt>
                <c:pt idx="7">
                  <c:v>1702</c:v>
                </c:pt>
                <c:pt idx="8">
                  <c:v>1533</c:v>
                </c:pt>
                <c:pt idx="9">
                  <c:v>1574</c:v>
                </c:pt>
                <c:pt idx="10">
                  <c:v>1736.1610000000001</c:v>
                </c:pt>
                <c:pt idx="11">
                  <c:v>1801.616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'2013_Konzum_Dani'!$Q$59:$Q$70</c:f>
              <c:numCache>
                <c:formatCode>#,##0</c:formatCode>
                <c:ptCount val="12"/>
                <c:pt idx="0">
                  <c:v>1792</c:v>
                </c:pt>
                <c:pt idx="1">
                  <c:v>1828</c:v>
                </c:pt>
                <c:pt idx="2">
                  <c:v>1797</c:v>
                </c:pt>
                <c:pt idx="3">
                  <c:v>1655</c:v>
                </c:pt>
                <c:pt idx="4">
                  <c:v>1495</c:v>
                </c:pt>
                <c:pt idx="5">
                  <c:v>1625</c:v>
                </c:pt>
                <c:pt idx="6">
                  <c:v>1685</c:v>
                </c:pt>
                <c:pt idx="7">
                  <c:v>1718</c:v>
                </c:pt>
                <c:pt idx="8">
                  <c:v>1518</c:v>
                </c:pt>
                <c:pt idx="9">
                  <c:v>1576</c:v>
                </c:pt>
                <c:pt idx="10">
                  <c:v>1758.2829999999999</c:v>
                </c:pt>
                <c:pt idx="11">
                  <c:v>1832.885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'2013_Konzum_Dani'!$R$59:$R$70</c:f>
              <c:numCache>
                <c:formatCode>#,##0</c:formatCode>
                <c:ptCount val="12"/>
                <c:pt idx="0">
                  <c:v>1758</c:v>
                </c:pt>
                <c:pt idx="1">
                  <c:v>1795</c:v>
                </c:pt>
                <c:pt idx="2">
                  <c:v>1762</c:v>
                </c:pt>
                <c:pt idx="3">
                  <c:v>1678</c:v>
                </c:pt>
                <c:pt idx="4">
                  <c:v>1530</c:v>
                </c:pt>
                <c:pt idx="5">
                  <c:v>1663</c:v>
                </c:pt>
                <c:pt idx="6">
                  <c:v>1716</c:v>
                </c:pt>
                <c:pt idx="7">
                  <c:v>1756</c:v>
                </c:pt>
                <c:pt idx="8">
                  <c:v>1550</c:v>
                </c:pt>
                <c:pt idx="9">
                  <c:v>1601</c:v>
                </c:pt>
                <c:pt idx="10">
                  <c:v>1756.7670000000001</c:v>
                </c:pt>
                <c:pt idx="11">
                  <c:v>1834.752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'2013_Konzum_Dani'!$S$59:$S$70</c:f>
              <c:numCache>
                <c:formatCode>#,##0</c:formatCode>
                <c:ptCount val="12"/>
                <c:pt idx="0">
                  <c:v>1747</c:v>
                </c:pt>
                <c:pt idx="1">
                  <c:v>1781</c:v>
                </c:pt>
                <c:pt idx="2">
                  <c:v>1734</c:v>
                </c:pt>
                <c:pt idx="3">
                  <c:v>1675</c:v>
                </c:pt>
                <c:pt idx="4">
                  <c:v>1505</c:v>
                </c:pt>
                <c:pt idx="5">
                  <c:v>1640</c:v>
                </c:pt>
                <c:pt idx="6">
                  <c:v>1678</c:v>
                </c:pt>
                <c:pt idx="7">
                  <c:v>1748</c:v>
                </c:pt>
                <c:pt idx="8">
                  <c:v>1532</c:v>
                </c:pt>
                <c:pt idx="9">
                  <c:v>1577</c:v>
                </c:pt>
                <c:pt idx="10">
                  <c:v>1747.546</c:v>
                </c:pt>
                <c:pt idx="11">
                  <c:v>1847.7739999999999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'2013_Konzum_Dani'!$T$59:$T$70</c:f>
              <c:numCache>
                <c:formatCode>#,##0</c:formatCode>
                <c:ptCount val="12"/>
                <c:pt idx="0">
                  <c:v>1801</c:v>
                </c:pt>
                <c:pt idx="1">
                  <c:v>1813</c:v>
                </c:pt>
                <c:pt idx="2">
                  <c:v>1703</c:v>
                </c:pt>
                <c:pt idx="3">
                  <c:v>1623</c:v>
                </c:pt>
                <c:pt idx="4">
                  <c:v>1469</c:v>
                </c:pt>
                <c:pt idx="5">
                  <c:v>1593</c:v>
                </c:pt>
                <c:pt idx="6">
                  <c:v>1630</c:v>
                </c:pt>
                <c:pt idx="7">
                  <c:v>1704</c:v>
                </c:pt>
                <c:pt idx="8">
                  <c:v>1519</c:v>
                </c:pt>
                <c:pt idx="9">
                  <c:v>1582</c:v>
                </c:pt>
                <c:pt idx="10">
                  <c:v>1870.277</c:v>
                </c:pt>
                <c:pt idx="11">
                  <c:v>1964.712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'2013_Konzum_Dani'!$U$59:$U$70</c:f>
              <c:numCache>
                <c:formatCode>#,##0</c:formatCode>
                <c:ptCount val="12"/>
                <c:pt idx="0">
                  <c:v>1925</c:v>
                </c:pt>
                <c:pt idx="1">
                  <c:v>1922</c:v>
                </c:pt>
                <c:pt idx="2">
                  <c:v>1743</c:v>
                </c:pt>
                <c:pt idx="3">
                  <c:v>1617</c:v>
                </c:pt>
                <c:pt idx="4">
                  <c:v>1439</c:v>
                </c:pt>
                <c:pt idx="5">
                  <c:v>1533</c:v>
                </c:pt>
                <c:pt idx="6">
                  <c:v>1587</c:v>
                </c:pt>
                <c:pt idx="7">
                  <c:v>1668</c:v>
                </c:pt>
                <c:pt idx="8">
                  <c:v>1527</c:v>
                </c:pt>
                <c:pt idx="9">
                  <c:v>1579</c:v>
                </c:pt>
                <c:pt idx="10">
                  <c:v>1962.6579999999999</c:v>
                </c:pt>
                <c:pt idx="11">
                  <c:v>2074.1970000000001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'2013_Konzum_Dani'!$V$59:$V$70</c:f>
              <c:numCache>
                <c:formatCode>#,##0</c:formatCode>
                <c:ptCount val="12"/>
                <c:pt idx="0">
                  <c:v>1910</c:v>
                </c:pt>
                <c:pt idx="1">
                  <c:v>1936</c:v>
                </c:pt>
                <c:pt idx="2">
                  <c:v>1865</c:v>
                </c:pt>
                <c:pt idx="3">
                  <c:v>1650</c:v>
                </c:pt>
                <c:pt idx="4">
                  <c:v>1438</c:v>
                </c:pt>
                <c:pt idx="5">
                  <c:v>1499</c:v>
                </c:pt>
                <c:pt idx="6">
                  <c:v>1578</c:v>
                </c:pt>
                <c:pt idx="7">
                  <c:v>1663</c:v>
                </c:pt>
                <c:pt idx="8">
                  <c:v>1621</c:v>
                </c:pt>
                <c:pt idx="9">
                  <c:v>1731</c:v>
                </c:pt>
                <c:pt idx="10">
                  <c:v>1924.403</c:v>
                </c:pt>
                <c:pt idx="11">
                  <c:v>2020.2329999999999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'2013_Konzum_Dani'!$W$59:$W$70</c:f>
              <c:numCache>
                <c:formatCode>#,##0</c:formatCode>
                <c:ptCount val="12"/>
                <c:pt idx="0">
                  <c:v>1863</c:v>
                </c:pt>
                <c:pt idx="1">
                  <c:v>1921</c:v>
                </c:pt>
                <c:pt idx="2">
                  <c:v>1912</c:v>
                </c:pt>
                <c:pt idx="3">
                  <c:v>1767</c:v>
                </c:pt>
                <c:pt idx="4">
                  <c:v>1488</c:v>
                </c:pt>
                <c:pt idx="5">
                  <c:v>1485</c:v>
                </c:pt>
                <c:pt idx="6">
                  <c:v>1613</c:v>
                </c:pt>
                <c:pt idx="7">
                  <c:v>1692</c:v>
                </c:pt>
                <c:pt idx="8">
                  <c:v>1701</c:v>
                </c:pt>
                <c:pt idx="9">
                  <c:v>1809</c:v>
                </c:pt>
                <c:pt idx="10">
                  <c:v>1882.742</c:v>
                </c:pt>
                <c:pt idx="11">
                  <c:v>1993.431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'2013_Konzum_Dani'!$X$59:$X$70</c:f>
              <c:numCache>
                <c:formatCode>#,##0</c:formatCode>
                <c:ptCount val="12"/>
                <c:pt idx="0">
                  <c:v>1787</c:v>
                </c:pt>
                <c:pt idx="1">
                  <c:v>1859</c:v>
                </c:pt>
                <c:pt idx="2">
                  <c:v>1831</c:v>
                </c:pt>
                <c:pt idx="3">
                  <c:v>1792</c:v>
                </c:pt>
                <c:pt idx="4">
                  <c:v>1564</c:v>
                </c:pt>
                <c:pt idx="5">
                  <c:v>1513</c:v>
                </c:pt>
                <c:pt idx="6">
                  <c:v>1644</c:v>
                </c:pt>
                <c:pt idx="7">
                  <c:v>1739</c:v>
                </c:pt>
                <c:pt idx="8">
                  <c:v>1648</c:v>
                </c:pt>
                <c:pt idx="9">
                  <c:v>1737</c:v>
                </c:pt>
                <c:pt idx="10">
                  <c:v>1819.0129999999999</c:v>
                </c:pt>
                <c:pt idx="11">
                  <c:v>1935.21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'2013_Konzum_Dani'!$Y$59:$Y$70</c:f>
              <c:numCache>
                <c:formatCode>#,##0</c:formatCode>
                <c:ptCount val="12"/>
                <c:pt idx="0">
                  <c:v>1712</c:v>
                </c:pt>
                <c:pt idx="1">
                  <c:v>1759</c:v>
                </c:pt>
                <c:pt idx="2">
                  <c:v>1753</c:v>
                </c:pt>
                <c:pt idx="3">
                  <c:v>1703</c:v>
                </c:pt>
                <c:pt idx="4">
                  <c:v>1547</c:v>
                </c:pt>
                <c:pt idx="5">
                  <c:v>1631</c:v>
                </c:pt>
                <c:pt idx="6">
                  <c:v>1669</c:v>
                </c:pt>
                <c:pt idx="7">
                  <c:v>1760</c:v>
                </c:pt>
                <c:pt idx="8">
                  <c:v>1550</c:v>
                </c:pt>
                <c:pt idx="9">
                  <c:v>1612</c:v>
                </c:pt>
                <c:pt idx="10">
                  <c:v>1735.671</c:v>
                </c:pt>
                <c:pt idx="11">
                  <c:v>1846.751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'2013_Konzum_Dani'!$Z$59:$Z$70</c:f>
              <c:numCache>
                <c:formatCode>#,##0</c:formatCode>
                <c:ptCount val="12"/>
                <c:pt idx="0">
                  <c:v>1657</c:v>
                </c:pt>
                <c:pt idx="1">
                  <c:v>1681</c:v>
                </c:pt>
                <c:pt idx="2">
                  <c:v>1634</c:v>
                </c:pt>
                <c:pt idx="3">
                  <c:v>1566</c:v>
                </c:pt>
                <c:pt idx="4">
                  <c:v>1394</c:v>
                </c:pt>
                <c:pt idx="5">
                  <c:v>1530</c:v>
                </c:pt>
                <c:pt idx="6">
                  <c:v>1526</c:v>
                </c:pt>
                <c:pt idx="7">
                  <c:v>1641</c:v>
                </c:pt>
                <c:pt idx="8">
                  <c:v>1407</c:v>
                </c:pt>
                <c:pt idx="9">
                  <c:v>1455</c:v>
                </c:pt>
                <c:pt idx="10">
                  <c:v>1650.9459999999999</c:v>
                </c:pt>
                <c:pt idx="11">
                  <c:v>1747.3309999999999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'2013_Konzum_Dani'!$AA$59:$AA$70</c:f>
              <c:numCache>
                <c:formatCode>#,##0</c:formatCode>
                <c:ptCount val="12"/>
                <c:pt idx="0">
                  <c:v>1509</c:v>
                </c:pt>
                <c:pt idx="1">
                  <c:v>1483</c:v>
                </c:pt>
                <c:pt idx="2">
                  <c:v>1467</c:v>
                </c:pt>
                <c:pt idx="3">
                  <c:v>1423</c:v>
                </c:pt>
                <c:pt idx="4">
                  <c:v>1244</c:v>
                </c:pt>
                <c:pt idx="5">
                  <c:v>1374</c:v>
                </c:pt>
                <c:pt idx="6">
                  <c:v>1403</c:v>
                </c:pt>
                <c:pt idx="7">
                  <c:v>1501</c:v>
                </c:pt>
                <c:pt idx="8">
                  <c:v>1261</c:v>
                </c:pt>
                <c:pt idx="9">
                  <c:v>1322</c:v>
                </c:pt>
                <c:pt idx="10">
                  <c:v>1485.9179999999999</c:v>
                </c:pt>
                <c:pt idx="11">
                  <c:v>1585.075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78560"/>
        <c:axId val="109380352"/>
      </c:barChart>
      <c:catAx>
        <c:axId val="10937856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380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38035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37856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sr-Cyrl-BA" sz="1400"/>
              <a:t>Дијаграм потрошње за дан у мјесецу са минималном потрошњом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'2013_Konzum_Dani'!$D$77:$D$88</c:f>
              <c:numCache>
                <c:formatCode>#,##0</c:formatCode>
                <c:ptCount val="12"/>
                <c:pt idx="0" formatCode="General">
                  <c:v>1432</c:v>
                </c:pt>
                <c:pt idx="1">
                  <c:v>1258</c:v>
                </c:pt>
                <c:pt idx="2">
                  <c:v>1139</c:v>
                </c:pt>
                <c:pt idx="3">
                  <c:v>1070</c:v>
                </c:pt>
                <c:pt idx="4">
                  <c:v>1070</c:v>
                </c:pt>
                <c:pt idx="5">
                  <c:v>1094</c:v>
                </c:pt>
                <c:pt idx="6">
                  <c:v>1143</c:v>
                </c:pt>
                <c:pt idx="7">
                  <c:v>1121</c:v>
                </c:pt>
                <c:pt idx="8">
                  <c:v>1095</c:v>
                </c:pt>
                <c:pt idx="9">
                  <c:v>1187</c:v>
                </c:pt>
                <c:pt idx="10">
                  <c:v>1142.114</c:v>
                </c:pt>
                <c:pt idx="11">
                  <c:v>1346.4259999999999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'2013_Konzum_Dani'!$E$77:$E$88</c:f>
              <c:numCache>
                <c:formatCode>#,##0</c:formatCode>
                <c:ptCount val="12"/>
                <c:pt idx="0">
                  <c:v>1348</c:v>
                </c:pt>
                <c:pt idx="1">
                  <c:v>1169</c:v>
                </c:pt>
                <c:pt idx="2">
                  <c:v>1069</c:v>
                </c:pt>
                <c:pt idx="3">
                  <c:v>982</c:v>
                </c:pt>
                <c:pt idx="4">
                  <c:v>987</c:v>
                </c:pt>
                <c:pt idx="5">
                  <c:v>1006</c:v>
                </c:pt>
                <c:pt idx="6">
                  <c:v>1044</c:v>
                </c:pt>
                <c:pt idx="7">
                  <c:v>1063</c:v>
                </c:pt>
                <c:pt idx="8">
                  <c:v>1037</c:v>
                </c:pt>
                <c:pt idx="9">
                  <c:v>1098</c:v>
                </c:pt>
                <c:pt idx="10">
                  <c:v>1068.98</c:v>
                </c:pt>
                <c:pt idx="11">
                  <c:v>1209.1030000000001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'2013_Konzum_Dani'!$F$77:$F$88</c:f>
              <c:numCache>
                <c:formatCode>#,##0</c:formatCode>
                <c:ptCount val="12"/>
                <c:pt idx="0">
                  <c:v>1269</c:v>
                </c:pt>
                <c:pt idx="1">
                  <c:v>1109</c:v>
                </c:pt>
                <c:pt idx="2">
                  <c:v>1025</c:v>
                </c:pt>
                <c:pt idx="3">
                  <c:v>940</c:v>
                </c:pt>
                <c:pt idx="4">
                  <c:v>919</c:v>
                </c:pt>
                <c:pt idx="5">
                  <c:v>962</c:v>
                </c:pt>
                <c:pt idx="6">
                  <c:v>981</c:v>
                </c:pt>
                <c:pt idx="7">
                  <c:v>1015</c:v>
                </c:pt>
                <c:pt idx="8">
                  <c:v>991</c:v>
                </c:pt>
                <c:pt idx="9">
                  <c:v>1043</c:v>
                </c:pt>
                <c:pt idx="10">
                  <c:v>1029.671</c:v>
                </c:pt>
                <c:pt idx="11">
                  <c:v>1153.337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'2013_Konzum_Dani'!$G$77:$G$88</c:f>
              <c:numCache>
                <c:formatCode>#,##0</c:formatCode>
                <c:ptCount val="12"/>
                <c:pt idx="0">
                  <c:v>1209</c:v>
                </c:pt>
                <c:pt idx="1">
                  <c:v>1090</c:v>
                </c:pt>
                <c:pt idx="2">
                  <c:v>994</c:v>
                </c:pt>
                <c:pt idx="3">
                  <c:v>923</c:v>
                </c:pt>
                <c:pt idx="4">
                  <c:v>901</c:v>
                </c:pt>
                <c:pt idx="5">
                  <c:v>932</c:v>
                </c:pt>
                <c:pt idx="6">
                  <c:v>959</c:v>
                </c:pt>
                <c:pt idx="7">
                  <c:v>992</c:v>
                </c:pt>
                <c:pt idx="8">
                  <c:v>968</c:v>
                </c:pt>
                <c:pt idx="9">
                  <c:v>1015</c:v>
                </c:pt>
                <c:pt idx="10">
                  <c:v>998.10400000000004</c:v>
                </c:pt>
                <c:pt idx="11">
                  <c:v>1128.9849999999999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'2013_Konzum_Dani'!$H$77:$H$88</c:f>
              <c:numCache>
                <c:formatCode>#,##0</c:formatCode>
                <c:ptCount val="12"/>
                <c:pt idx="0">
                  <c:v>1169</c:v>
                </c:pt>
                <c:pt idx="1">
                  <c:v>1081</c:v>
                </c:pt>
                <c:pt idx="2">
                  <c:v>1000</c:v>
                </c:pt>
                <c:pt idx="3">
                  <c:v>913</c:v>
                </c:pt>
                <c:pt idx="4">
                  <c:v>893</c:v>
                </c:pt>
                <c:pt idx="5">
                  <c:v>917</c:v>
                </c:pt>
                <c:pt idx="6">
                  <c:v>948</c:v>
                </c:pt>
                <c:pt idx="7">
                  <c:v>1001</c:v>
                </c:pt>
                <c:pt idx="8">
                  <c:v>965</c:v>
                </c:pt>
                <c:pt idx="9">
                  <c:v>1017</c:v>
                </c:pt>
                <c:pt idx="10">
                  <c:v>1008.65</c:v>
                </c:pt>
                <c:pt idx="11">
                  <c:v>1116.52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'2013_Konzum_Dani'!$I$77:$I$88</c:f>
              <c:numCache>
                <c:formatCode>#,##0</c:formatCode>
                <c:ptCount val="12"/>
                <c:pt idx="0">
                  <c:v>1155</c:v>
                </c:pt>
                <c:pt idx="1">
                  <c:v>1083</c:v>
                </c:pt>
                <c:pt idx="2">
                  <c:v>1015</c:v>
                </c:pt>
                <c:pt idx="3">
                  <c:v>923</c:v>
                </c:pt>
                <c:pt idx="4">
                  <c:v>916</c:v>
                </c:pt>
                <c:pt idx="5">
                  <c:v>895</c:v>
                </c:pt>
                <c:pt idx="6">
                  <c:v>928</c:v>
                </c:pt>
                <c:pt idx="7">
                  <c:v>995</c:v>
                </c:pt>
                <c:pt idx="8">
                  <c:v>977</c:v>
                </c:pt>
                <c:pt idx="9">
                  <c:v>1048</c:v>
                </c:pt>
                <c:pt idx="10">
                  <c:v>1043.201</c:v>
                </c:pt>
                <c:pt idx="11">
                  <c:v>1155.961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'2013_Konzum_Dani'!$J$77:$J$88</c:f>
              <c:numCache>
                <c:formatCode>#,##0</c:formatCode>
                <c:ptCount val="12"/>
                <c:pt idx="0">
                  <c:v>1185</c:v>
                </c:pt>
                <c:pt idx="1">
                  <c:v>1127</c:v>
                </c:pt>
                <c:pt idx="2">
                  <c:v>1061</c:v>
                </c:pt>
                <c:pt idx="3">
                  <c:v>955</c:v>
                </c:pt>
                <c:pt idx="4">
                  <c:v>990</c:v>
                </c:pt>
                <c:pt idx="5">
                  <c:v>942</c:v>
                </c:pt>
                <c:pt idx="6">
                  <c:v>967</c:v>
                </c:pt>
                <c:pt idx="7">
                  <c:v>993</c:v>
                </c:pt>
                <c:pt idx="8">
                  <c:v>1001</c:v>
                </c:pt>
                <c:pt idx="9">
                  <c:v>1099</c:v>
                </c:pt>
                <c:pt idx="10">
                  <c:v>1104.71</c:v>
                </c:pt>
                <c:pt idx="11">
                  <c:v>1227.721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'2013_Konzum_Dani'!$K$77:$K$88</c:f>
              <c:numCache>
                <c:formatCode>#,##0</c:formatCode>
                <c:ptCount val="12"/>
                <c:pt idx="0">
                  <c:v>1197</c:v>
                </c:pt>
                <c:pt idx="1">
                  <c:v>1225</c:v>
                </c:pt>
                <c:pt idx="2">
                  <c:v>1208</c:v>
                </c:pt>
                <c:pt idx="3">
                  <c:v>1132</c:v>
                </c:pt>
                <c:pt idx="4">
                  <c:v>1146</c:v>
                </c:pt>
                <c:pt idx="5">
                  <c:v>1072</c:v>
                </c:pt>
                <c:pt idx="6">
                  <c:v>1083</c:v>
                </c:pt>
                <c:pt idx="7">
                  <c:v>1135</c:v>
                </c:pt>
                <c:pt idx="8">
                  <c:v>1135</c:v>
                </c:pt>
                <c:pt idx="9">
                  <c:v>1226</c:v>
                </c:pt>
                <c:pt idx="10">
                  <c:v>1260.423</c:v>
                </c:pt>
                <c:pt idx="11">
                  <c:v>1338.693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'2013_Konzum_Dani'!$L$77:$L$88</c:f>
              <c:numCache>
                <c:formatCode>#,##0</c:formatCode>
                <c:ptCount val="12"/>
                <c:pt idx="0">
                  <c:v>1306</c:v>
                </c:pt>
                <c:pt idx="1">
                  <c:v>1342</c:v>
                </c:pt>
                <c:pt idx="2">
                  <c:v>1362</c:v>
                </c:pt>
                <c:pt idx="3">
                  <c:v>1288</c:v>
                </c:pt>
                <c:pt idx="4">
                  <c:v>1260</c:v>
                </c:pt>
                <c:pt idx="5">
                  <c:v>1210</c:v>
                </c:pt>
                <c:pt idx="6">
                  <c:v>1240</c:v>
                </c:pt>
                <c:pt idx="7">
                  <c:v>1283</c:v>
                </c:pt>
                <c:pt idx="8">
                  <c:v>1285</c:v>
                </c:pt>
                <c:pt idx="9">
                  <c:v>1378</c:v>
                </c:pt>
                <c:pt idx="10">
                  <c:v>1371.2349999999999</c:v>
                </c:pt>
                <c:pt idx="11">
                  <c:v>1525.68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'2013_Konzum_Dani'!$M$77:$M$88</c:f>
              <c:numCache>
                <c:formatCode>#,##0</c:formatCode>
                <c:ptCount val="12"/>
                <c:pt idx="0">
                  <c:v>1403</c:v>
                </c:pt>
                <c:pt idx="1">
                  <c:v>1491</c:v>
                </c:pt>
                <c:pt idx="2">
                  <c:v>1464</c:v>
                </c:pt>
                <c:pt idx="3">
                  <c:v>1384</c:v>
                </c:pt>
                <c:pt idx="4">
                  <c:v>1306</c:v>
                </c:pt>
                <c:pt idx="5">
                  <c:v>1345</c:v>
                </c:pt>
                <c:pt idx="6">
                  <c:v>1353</c:v>
                </c:pt>
                <c:pt idx="7">
                  <c:v>1398</c:v>
                </c:pt>
                <c:pt idx="8">
                  <c:v>1373</c:v>
                </c:pt>
                <c:pt idx="9">
                  <c:v>1461</c:v>
                </c:pt>
                <c:pt idx="10">
                  <c:v>1465.4739999999999</c:v>
                </c:pt>
                <c:pt idx="11">
                  <c:v>1630.0840000000001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'2013_Konzum_Dani'!$N$77:$N$88</c:f>
              <c:numCache>
                <c:formatCode>#,##0</c:formatCode>
                <c:ptCount val="12"/>
                <c:pt idx="0">
                  <c:v>1465</c:v>
                </c:pt>
                <c:pt idx="1">
                  <c:v>1567</c:v>
                </c:pt>
                <c:pt idx="2">
                  <c:v>1492</c:v>
                </c:pt>
                <c:pt idx="3">
                  <c:v>1399</c:v>
                </c:pt>
                <c:pt idx="4">
                  <c:v>1301</c:v>
                </c:pt>
                <c:pt idx="5">
                  <c:v>1360</c:v>
                </c:pt>
                <c:pt idx="6">
                  <c:v>1401</c:v>
                </c:pt>
                <c:pt idx="7">
                  <c:v>1439</c:v>
                </c:pt>
                <c:pt idx="8">
                  <c:v>1396</c:v>
                </c:pt>
                <c:pt idx="9">
                  <c:v>1493</c:v>
                </c:pt>
                <c:pt idx="10">
                  <c:v>1456.546</c:v>
                </c:pt>
                <c:pt idx="11">
                  <c:v>1678.1289999999999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'2013_Konzum_Dani'!$O$77:$O$88</c:f>
              <c:numCache>
                <c:formatCode>#,##0</c:formatCode>
                <c:ptCount val="12"/>
                <c:pt idx="0">
                  <c:v>1503</c:v>
                </c:pt>
                <c:pt idx="1">
                  <c:v>1586</c:v>
                </c:pt>
                <c:pt idx="2">
                  <c:v>1494</c:v>
                </c:pt>
                <c:pt idx="3">
                  <c:v>1387</c:v>
                </c:pt>
                <c:pt idx="4">
                  <c:v>1251</c:v>
                </c:pt>
                <c:pt idx="5">
                  <c:v>1372</c:v>
                </c:pt>
                <c:pt idx="6">
                  <c:v>1413</c:v>
                </c:pt>
                <c:pt idx="7">
                  <c:v>1452</c:v>
                </c:pt>
                <c:pt idx="8">
                  <c:v>1395</c:v>
                </c:pt>
                <c:pt idx="9">
                  <c:v>1474</c:v>
                </c:pt>
                <c:pt idx="10">
                  <c:v>1468.57</c:v>
                </c:pt>
                <c:pt idx="11">
                  <c:v>1679.076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'2013_Konzum_Dani'!$P$77:$P$88</c:f>
              <c:numCache>
                <c:formatCode>#,##0</c:formatCode>
                <c:ptCount val="12"/>
                <c:pt idx="0">
                  <c:v>1506</c:v>
                </c:pt>
                <c:pt idx="1">
                  <c:v>1589</c:v>
                </c:pt>
                <c:pt idx="2">
                  <c:v>1472</c:v>
                </c:pt>
                <c:pt idx="3">
                  <c:v>1361</c:v>
                </c:pt>
                <c:pt idx="4">
                  <c:v>1226</c:v>
                </c:pt>
                <c:pt idx="5">
                  <c:v>1362</c:v>
                </c:pt>
                <c:pt idx="6">
                  <c:v>1412</c:v>
                </c:pt>
                <c:pt idx="7">
                  <c:v>1447</c:v>
                </c:pt>
                <c:pt idx="8">
                  <c:v>1391</c:v>
                </c:pt>
                <c:pt idx="9">
                  <c:v>1443</c:v>
                </c:pt>
                <c:pt idx="10">
                  <c:v>1442.5229999999999</c:v>
                </c:pt>
                <c:pt idx="11">
                  <c:v>1671.6210000000001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'2013_Konzum_Dani'!$Q$77:$Q$88</c:f>
              <c:numCache>
                <c:formatCode>#,##0</c:formatCode>
                <c:ptCount val="12"/>
                <c:pt idx="0">
                  <c:v>1532</c:v>
                </c:pt>
                <c:pt idx="1">
                  <c:v>1572</c:v>
                </c:pt>
                <c:pt idx="2">
                  <c:v>1437</c:v>
                </c:pt>
                <c:pt idx="3">
                  <c:v>1343</c:v>
                </c:pt>
                <c:pt idx="4">
                  <c:v>1187</c:v>
                </c:pt>
                <c:pt idx="5">
                  <c:v>1361</c:v>
                </c:pt>
                <c:pt idx="6">
                  <c:v>1403</c:v>
                </c:pt>
                <c:pt idx="7">
                  <c:v>1413</c:v>
                </c:pt>
                <c:pt idx="8">
                  <c:v>1373</c:v>
                </c:pt>
                <c:pt idx="9">
                  <c:v>1414</c:v>
                </c:pt>
                <c:pt idx="10">
                  <c:v>1437.0920000000001</c:v>
                </c:pt>
                <c:pt idx="11">
                  <c:v>1633.9179999999999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'2013_Konzum_Dani'!$R$77:$R$88</c:f>
              <c:numCache>
                <c:formatCode>#,##0</c:formatCode>
                <c:ptCount val="12"/>
                <c:pt idx="0">
                  <c:v>1509</c:v>
                </c:pt>
                <c:pt idx="1">
                  <c:v>1556</c:v>
                </c:pt>
                <c:pt idx="2">
                  <c:v>1386</c:v>
                </c:pt>
                <c:pt idx="3">
                  <c:v>1316</c:v>
                </c:pt>
                <c:pt idx="4">
                  <c:v>1176</c:v>
                </c:pt>
                <c:pt idx="5">
                  <c:v>1302</c:v>
                </c:pt>
                <c:pt idx="6">
                  <c:v>1352</c:v>
                </c:pt>
                <c:pt idx="7">
                  <c:v>1371</c:v>
                </c:pt>
                <c:pt idx="8">
                  <c:v>1356</c:v>
                </c:pt>
                <c:pt idx="9">
                  <c:v>1373</c:v>
                </c:pt>
                <c:pt idx="10">
                  <c:v>1397.683</c:v>
                </c:pt>
                <c:pt idx="11">
                  <c:v>1626.895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'2013_Konzum_Dani'!$S$77:$S$88</c:f>
              <c:numCache>
                <c:formatCode>#,##0</c:formatCode>
                <c:ptCount val="12"/>
                <c:pt idx="0">
                  <c:v>1507</c:v>
                </c:pt>
                <c:pt idx="1">
                  <c:v>1571</c:v>
                </c:pt>
                <c:pt idx="2">
                  <c:v>1379</c:v>
                </c:pt>
                <c:pt idx="3">
                  <c:v>1290</c:v>
                </c:pt>
                <c:pt idx="4">
                  <c:v>1140</c:v>
                </c:pt>
                <c:pt idx="5">
                  <c:v>1285</c:v>
                </c:pt>
                <c:pt idx="6">
                  <c:v>1335</c:v>
                </c:pt>
                <c:pt idx="7">
                  <c:v>1355</c:v>
                </c:pt>
                <c:pt idx="8">
                  <c:v>1320</c:v>
                </c:pt>
                <c:pt idx="9">
                  <c:v>1371</c:v>
                </c:pt>
                <c:pt idx="10">
                  <c:v>1420.0840000000001</c:v>
                </c:pt>
                <c:pt idx="11">
                  <c:v>1614.287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'2013_Konzum_Dani'!$T$77:$T$88</c:f>
              <c:numCache>
                <c:formatCode>#,##0</c:formatCode>
                <c:ptCount val="12"/>
                <c:pt idx="0">
                  <c:v>1609</c:v>
                </c:pt>
                <c:pt idx="1">
                  <c:v>1645</c:v>
                </c:pt>
                <c:pt idx="2">
                  <c:v>1403</c:v>
                </c:pt>
                <c:pt idx="3">
                  <c:v>1272</c:v>
                </c:pt>
                <c:pt idx="4">
                  <c:v>1113</c:v>
                </c:pt>
                <c:pt idx="5">
                  <c:v>1278</c:v>
                </c:pt>
                <c:pt idx="6">
                  <c:v>1292</c:v>
                </c:pt>
                <c:pt idx="7">
                  <c:v>1315</c:v>
                </c:pt>
                <c:pt idx="8">
                  <c:v>1322</c:v>
                </c:pt>
                <c:pt idx="9">
                  <c:v>1361</c:v>
                </c:pt>
                <c:pt idx="10">
                  <c:v>1524.8440000000001</c:v>
                </c:pt>
                <c:pt idx="11">
                  <c:v>1798.501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'2013_Konzum_Dani'!$U$77:$U$88</c:f>
              <c:numCache>
                <c:formatCode>#,##0</c:formatCode>
                <c:ptCount val="12"/>
                <c:pt idx="0">
                  <c:v>1730</c:v>
                </c:pt>
                <c:pt idx="1">
                  <c:v>1810</c:v>
                </c:pt>
                <c:pt idx="2">
                  <c:v>1486</c:v>
                </c:pt>
                <c:pt idx="3">
                  <c:v>1258</c:v>
                </c:pt>
                <c:pt idx="4">
                  <c:v>1102</c:v>
                </c:pt>
                <c:pt idx="5">
                  <c:v>1260</c:v>
                </c:pt>
                <c:pt idx="6">
                  <c:v>1307</c:v>
                </c:pt>
                <c:pt idx="7">
                  <c:v>1312</c:v>
                </c:pt>
                <c:pt idx="8">
                  <c:v>1311</c:v>
                </c:pt>
                <c:pt idx="9">
                  <c:v>1441</c:v>
                </c:pt>
                <c:pt idx="10">
                  <c:v>1705.7360000000001</c:v>
                </c:pt>
                <c:pt idx="11">
                  <c:v>1905.566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'2013_Konzum_Dani'!$V$77:$V$88</c:f>
              <c:numCache>
                <c:formatCode>#,##0</c:formatCode>
                <c:ptCount val="12"/>
                <c:pt idx="0">
                  <c:v>1711</c:v>
                </c:pt>
                <c:pt idx="1">
                  <c:v>1846</c:v>
                </c:pt>
                <c:pt idx="2">
                  <c:v>1663</c:v>
                </c:pt>
                <c:pt idx="3">
                  <c:v>1268</c:v>
                </c:pt>
                <c:pt idx="4">
                  <c:v>1109</c:v>
                </c:pt>
                <c:pt idx="5">
                  <c:v>1260</c:v>
                </c:pt>
                <c:pt idx="6">
                  <c:v>1280</c:v>
                </c:pt>
                <c:pt idx="7">
                  <c:v>1317</c:v>
                </c:pt>
                <c:pt idx="8">
                  <c:v>1362</c:v>
                </c:pt>
                <c:pt idx="9">
                  <c:v>1678</c:v>
                </c:pt>
                <c:pt idx="10">
                  <c:v>1659.921</c:v>
                </c:pt>
                <c:pt idx="11">
                  <c:v>1857.713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'2013_Konzum_Dani'!$W$77:$W$88</c:f>
              <c:numCache>
                <c:formatCode>#,##0</c:formatCode>
                <c:ptCount val="12"/>
                <c:pt idx="0">
                  <c:v>1688</c:v>
                </c:pt>
                <c:pt idx="1">
                  <c:v>1828</c:v>
                </c:pt>
                <c:pt idx="2">
                  <c:v>1704</c:v>
                </c:pt>
                <c:pt idx="3">
                  <c:v>1329</c:v>
                </c:pt>
                <c:pt idx="4">
                  <c:v>1198</c:v>
                </c:pt>
                <c:pt idx="5">
                  <c:v>1274</c:v>
                </c:pt>
                <c:pt idx="6">
                  <c:v>1314</c:v>
                </c:pt>
                <c:pt idx="7">
                  <c:v>1394</c:v>
                </c:pt>
                <c:pt idx="8">
                  <c:v>1518</c:v>
                </c:pt>
                <c:pt idx="9">
                  <c:v>1729</c:v>
                </c:pt>
                <c:pt idx="10">
                  <c:v>1626.5039999999999</c:v>
                </c:pt>
                <c:pt idx="11">
                  <c:v>1841.4469999999999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'2013_Konzum_Dani'!$X$77:$X$88</c:f>
              <c:numCache>
                <c:formatCode>#,##0</c:formatCode>
                <c:ptCount val="12"/>
                <c:pt idx="0">
                  <c:v>1650</c:v>
                </c:pt>
                <c:pt idx="1">
                  <c:v>1751</c:v>
                </c:pt>
                <c:pt idx="2">
                  <c:v>1654</c:v>
                </c:pt>
                <c:pt idx="3">
                  <c:v>1557</c:v>
                </c:pt>
                <c:pt idx="4">
                  <c:v>1416</c:v>
                </c:pt>
                <c:pt idx="5">
                  <c:v>1343</c:v>
                </c:pt>
                <c:pt idx="6">
                  <c:v>1391</c:v>
                </c:pt>
                <c:pt idx="7">
                  <c:v>1513</c:v>
                </c:pt>
                <c:pt idx="8">
                  <c:v>1592</c:v>
                </c:pt>
                <c:pt idx="9">
                  <c:v>1668</c:v>
                </c:pt>
                <c:pt idx="10">
                  <c:v>1553.337</c:v>
                </c:pt>
                <c:pt idx="11">
                  <c:v>1793.7149999999999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'2013_Konzum_Dani'!$Y$77:$Y$88</c:f>
              <c:numCache>
                <c:formatCode>#,##0</c:formatCode>
                <c:ptCount val="12"/>
                <c:pt idx="0">
                  <c:v>1586</c:v>
                </c:pt>
                <c:pt idx="1">
                  <c:v>1661</c:v>
                </c:pt>
                <c:pt idx="2">
                  <c:v>1535</c:v>
                </c:pt>
                <c:pt idx="3">
                  <c:v>1515</c:v>
                </c:pt>
                <c:pt idx="4">
                  <c:v>1418</c:v>
                </c:pt>
                <c:pt idx="5">
                  <c:v>1470</c:v>
                </c:pt>
                <c:pt idx="6">
                  <c:v>1433</c:v>
                </c:pt>
                <c:pt idx="7">
                  <c:v>1455</c:v>
                </c:pt>
                <c:pt idx="8">
                  <c:v>1456</c:v>
                </c:pt>
                <c:pt idx="9">
                  <c:v>1546</c:v>
                </c:pt>
                <c:pt idx="10">
                  <c:v>1450.856</c:v>
                </c:pt>
                <c:pt idx="11">
                  <c:v>1725.6949999999999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'2013_Konzum_Dani'!$Z$77:$Z$88</c:f>
              <c:numCache>
                <c:formatCode>#,##0</c:formatCode>
                <c:ptCount val="12"/>
                <c:pt idx="0">
                  <c:v>1531</c:v>
                </c:pt>
                <c:pt idx="1">
                  <c:v>1529</c:v>
                </c:pt>
                <c:pt idx="2">
                  <c:v>1377</c:v>
                </c:pt>
                <c:pt idx="3">
                  <c:v>1346</c:v>
                </c:pt>
                <c:pt idx="4">
                  <c:v>1291</c:v>
                </c:pt>
                <c:pt idx="5">
                  <c:v>1358</c:v>
                </c:pt>
                <c:pt idx="6">
                  <c:v>1333</c:v>
                </c:pt>
                <c:pt idx="7">
                  <c:v>1299</c:v>
                </c:pt>
                <c:pt idx="8">
                  <c:v>1312</c:v>
                </c:pt>
                <c:pt idx="9">
                  <c:v>1375</c:v>
                </c:pt>
                <c:pt idx="10">
                  <c:v>1312.3019999999999</c:v>
                </c:pt>
                <c:pt idx="11">
                  <c:v>1585.56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'2013_Konzum_Dani'!$AA$77:$AA$88</c:f>
              <c:numCache>
                <c:formatCode>#,##0</c:formatCode>
                <c:ptCount val="12"/>
                <c:pt idx="0">
                  <c:v>1379</c:v>
                </c:pt>
                <c:pt idx="1">
                  <c:v>1363</c:v>
                </c:pt>
                <c:pt idx="2">
                  <c:v>1235</c:v>
                </c:pt>
                <c:pt idx="3">
                  <c:v>1163</c:v>
                </c:pt>
                <c:pt idx="4">
                  <c:v>1142</c:v>
                </c:pt>
                <c:pt idx="5">
                  <c:v>1228</c:v>
                </c:pt>
                <c:pt idx="6">
                  <c:v>1213</c:v>
                </c:pt>
                <c:pt idx="7">
                  <c:v>1166</c:v>
                </c:pt>
                <c:pt idx="8">
                  <c:v>1165</c:v>
                </c:pt>
                <c:pt idx="9">
                  <c:v>1227</c:v>
                </c:pt>
                <c:pt idx="10">
                  <c:v>1173.6990000000001</c:v>
                </c:pt>
                <c:pt idx="11">
                  <c:v>1445.4369999999999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8768"/>
        <c:axId val="109498752"/>
      </c:barChart>
      <c:catAx>
        <c:axId val="10948876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498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49875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48876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27</xdr:row>
      <xdr:rowOff>962025</xdr:rowOff>
    </xdr:from>
    <xdr:to>
      <xdr:col>16</xdr:col>
      <xdr:colOff>647700</xdr:colOff>
      <xdr:row>27</xdr:row>
      <xdr:rowOff>4543425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419100</xdr:colOff>
      <xdr:row>2</xdr:row>
      <xdr:rowOff>200025</xdr:rowOff>
    </xdr:from>
    <xdr:to>
      <xdr:col>52</xdr:col>
      <xdr:colOff>200025</xdr:colOff>
      <xdr:row>15</xdr:row>
      <xdr:rowOff>209550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izvodn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nzum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9" transitionEvaluation="1" transitionEntry="1">
    <tabColor indexed="43"/>
  </sheetPr>
  <dimension ref="A1:S41"/>
  <sheetViews>
    <sheetView showGridLines="0" topLeftCell="A19" zoomScale="70" zoomScaleNormal="70" zoomScaleSheetLayoutView="50" workbookViewId="0">
      <selection activeCell="C32" sqref="C32:C33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6" width="16.140625" style="1" customWidth="1"/>
    <col min="17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1" width="15.5703125" style="1" customWidth="1"/>
    <col min="272" max="272" width="16.140625" style="1" customWidth="1"/>
    <col min="273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7" width="15.5703125" style="1" customWidth="1"/>
    <col min="528" max="528" width="16.140625" style="1" customWidth="1"/>
    <col min="529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3" width="15.5703125" style="1" customWidth="1"/>
    <col min="784" max="784" width="16.140625" style="1" customWidth="1"/>
    <col min="785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39" width="15.5703125" style="1" customWidth="1"/>
    <col min="1040" max="1040" width="16.140625" style="1" customWidth="1"/>
    <col min="1041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5" width="15.5703125" style="1" customWidth="1"/>
    <col min="1296" max="1296" width="16.140625" style="1" customWidth="1"/>
    <col min="1297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1" width="15.5703125" style="1" customWidth="1"/>
    <col min="1552" max="1552" width="16.140625" style="1" customWidth="1"/>
    <col min="1553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7" width="15.5703125" style="1" customWidth="1"/>
    <col min="1808" max="1808" width="16.140625" style="1" customWidth="1"/>
    <col min="1809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3" width="15.5703125" style="1" customWidth="1"/>
    <col min="2064" max="2064" width="16.140625" style="1" customWidth="1"/>
    <col min="2065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19" width="15.5703125" style="1" customWidth="1"/>
    <col min="2320" max="2320" width="16.140625" style="1" customWidth="1"/>
    <col min="2321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5" width="15.5703125" style="1" customWidth="1"/>
    <col min="2576" max="2576" width="16.140625" style="1" customWidth="1"/>
    <col min="2577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1" width="15.5703125" style="1" customWidth="1"/>
    <col min="2832" max="2832" width="16.140625" style="1" customWidth="1"/>
    <col min="2833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7" width="15.5703125" style="1" customWidth="1"/>
    <col min="3088" max="3088" width="16.140625" style="1" customWidth="1"/>
    <col min="3089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3" width="15.5703125" style="1" customWidth="1"/>
    <col min="3344" max="3344" width="16.140625" style="1" customWidth="1"/>
    <col min="3345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599" width="15.5703125" style="1" customWidth="1"/>
    <col min="3600" max="3600" width="16.140625" style="1" customWidth="1"/>
    <col min="3601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5" width="15.5703125" style="1" customWidth="1"/>
    <col min="3856" max="3856" width="16.140625" style="1" customWidth="1"/>
    <col min="3857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1" width="15.5703125" style="1" customWidth="1"/>
    <col min="4112" max="4112" width="16.140625" style="1" customWidth="1"/>
    <col min="4113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7" width="15.5703125" style="1" customWidth="1"/>
    <col min="4368" max="4368" width="16.140625" style="1" customWidth="1"/>
    <col min="4369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3" width="15.5703125" style="1" customWidth="1"/>
    <col min="4624" max="4624" width="16.140625" style="1" customWidth="1"/>
    <col min="4625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79" width="15.5703125" style="1" customWidth="1"/>
    <col min="4880" max="4880" width="16.140625" style="1" customWidth="1"/>
    <col min="4881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5" width="15.5703125" style="1" customWidth="1"/>
    <col min="5136" max="5136" width="16.140625" style="1" customWidth="1"/>
    <col min="5137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1" width="15.5703125" style="1" customWidth="1"/>
    <col min="5392" max="5392" width="16.140625" style="1" customWidth="1"/>
    <col min="5393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7" width="15.5703125" style="1" customWidth="1"/>
    <col min="5648" max="5648" width="16.140625" style="1" customWidth="1"/>
    <col min="5649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3" width="15.5703125" style="1" customWidth="1"/>
    <col min="5904" max="5904" width="16.140625" style="1" customWidth="1"/>
    <col min="5905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59" width="15.5703125" style="1" customWidth="1"/>
    <col min="6160" max="6160" width="16.140625" style="1" customWidth="1"/>
    <col min="6161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5" width="15.5703125" style="1" customWidth="1"/>
    <col min="6416" max="6416" width="16.140625" style="1" customWidth="1"/>
    <col min="6417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1" width="15.5703125" style="1" customWidth="1"/>
    <col min="6672" max="6672" width="16.140625" style="1" customWidth="1"/>
    <col min="6673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7" width="15.5703125" style="1" customWidth="1"/>
    <col min="6928" max="6928" width="16.140625" style="1" customWidth="1"/>
    <col min="6929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3" width="15.5703125" style="1" customWidth="1"/>
    <col min="7184" max="7184" width="16.140625" style="1" customWidth="1"/>
    <col min="7185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39" width="15.5703125" style="1" customWidth="1"/>
    <col min="7440" max="7440" width="16.140625" style="1" customWidth="1"/>
    <col min="7441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5" width="15.5703125" style="1" customWidth="1"/>
    <col min="7696" max="7696" width="16.140625" style="1" customWidth="1"/>
    <col min="7697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1" width="15.5703125" style="1" customWidth="1"/>
    <col min="7952" max="7952" width="16.140625" style="1" customWidth="1"/>
    <col min="7953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7" width="15.5703125" style="1" customWidth="1"/>
    <col min="8208" max="8208" width="16.140625" style="1" customWidth="1"/>
    <col min="8209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3" width="15.5703125" style="1" customWidth="1"/>
    <col min="8464" max="8464" width="16.140625" style="1" customWidth="1"/>
    <col min="8465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19" width="15.5703125" style="1" customWidth="1"/>
    <col min="8720" max="8720" width="16.140625" style="1" customWidth="1"/>
    <col min="8721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5" width="15.5703125" style="1" customWidth="1"/>
    <col min="8976" max="8976" width="16.140625" style="1" customWidth="1"/>
    <col min="8977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1" width="15.5703125" style="1" customWidth="1"/>
    <col min="9232" max="9232" width="16.140625" style="1" customWidth="1"/>
    <col min="9233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7" width="15.5703125" style="1" customWidth="1"/>
    <col min="9488" max="9488" width="16.140625" style="1" customWidth="1"/>
    <col min="9489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3" width="15.5703125" style="1" customWidth="1"/>
    <col min="9744" max="9744" width="16.140625" style="1" customWidth="1"/>
    <col min="9745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9999" width="15.5703125" style="1" customWidth="1"/>
    <col min="10000" max="10000" width="16.140625" style="1" customWidth="1"/>
    <col min="10001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5" width="15.5703125" style="1" customWidth="1"/>
    <col min="10256" max="10256" width="16.140625" style="1" customWidth="1"/>
    <col min="10257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1" width="15.5703125" style="1" customWidth="1"/>
    <col min="10512" max="10512" width="16.140625" style="1" customWidth="1"/>
    <col min="10513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7" width="15.5703125" style="1" customWidth="1"/>
    <col min="10768" max="10768" width="16.140625" style="1" customWidth="1"/>
    <col min="10769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3" width="15.5703125" style="1" customWidth="1"/>
    <col min="11024" max="11024" width="16.140625" style="1" customWidth="1"/>
    <col min="11025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79" width="15.5703125" style="1" customWidth="1"/>
    <col min="11280" max="11280" width="16.140625" style="1" customWidth="1"/>
    <col min="11281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5" width="15.5703125" style="1" customWidth="1"/>
    <col min="11536" max="11536" width="16.140625" style="1" customWidth="1"/>
    <col min="11537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1" width="15.5703125" style="1" customWidth="1"/>
    <col min="11792" max="11792" width="16.140625" style="1" customWidth="1"/>
    <col min="11793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7" width="15.5703125" style="1" customWidth="1"/>
    <col min="12048" max="12048" width="16.140625" style="1" customWidth="1"/>
    <col min="12049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3" width="15.5703125" style="1" customWidth="1"/>
    <col min="12304" max="12304" width="16.140625" style="1" customWidth="1"/>
    <col min="12305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59" width="15.5703125" style="1" customWidth="1"/>
    <col min="12560" max="12560" width="16.140625" style="1" customWidth="1"/>
    <col min="12561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5" width="15.5703125" style="1" customWidth="1"/>
    <col min="12816" max="12816" width="16.140625" style="1" customWidth="1"/>
    <col min="12817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1" width="15.5703125" style="1" customWidth="1"/>
    <col min="13072" max="13072" width="16.140625" style="1" customWidth="1"/>
    <col min="13073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7" width="15.5703125" style="1" customWidth="1"/>
    <col min="13328" max="13328" width="16.140625" style="1" customWidth="1"/>
    <col min="13329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3" width="15.5703125" style="1" customWidth="1"/>
    <col min="13584" max="13584" width="16.140625" style="1" customWidth="1"/>
    <col min="13585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39" width="15.5703125" style="1" customWidth="1"/>
    <col min="13840" max="13840" width="16.140625" style="1" customWidth="1"/>
    <col min="13841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5" width="15.5703125" style="1" customWidth="1"/>
    <col min="14096" max="14096" width="16.140625" style="1" customWidth="1"/>
    <col min="14097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1" width="15.5703125" style="1" customWidth="1"/>
    <col min="14352" max="14352" width="16.140625" style="1" customWidth="1"/>
    <col min="14353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7" width="15.5703125" style="1" customWidth="1"/>
    <col min="14608" max="14608" width="16.140625" style="1" customWidth="1"/>
    <col min="14609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3" width="15.5703125" style="1" customWidth="1"/>
    <col min="14864" max="14864" width="16.140625" style="1" customWidth="1"/>
    <col min="14865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19" width="15.5703125" style="1" customWidth="1"/>
    <col min="15120" max="15120" width="16.140625" style="1" customWidth="1"/>
    <col min="15121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5" width="15.5703125" style="1" customWidth="1"/>
    <col min="15376" max="15376" width="16.140625" style="1" customWidth="1"/>
    <col min="15377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1" width="15.5703125" style="1" customWidth="1"/>
    <col min="15632" max="15632" width="16.140625" style="1" customWidth="1"/>
    <col min="15633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7" width="15.5703125" style="1" customWidth="1"/>
    <col min="15888" max="15888" width="16.140625" style="1" customWidth="1"/>
    <col min="15889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3" width="15.5703125" style="1" customWidth="1"/>
    <col min="16144" max="16144" width="16.140625" style="1" customWidth="1"/>
    <col min="16145" max="16384" width="14.28515625" style="1"/>
  </cols>
  <sheetData>
    <row r="1" spans="2:18" ht="21" customHeight="1">
      <c r="B1" s="470" t="s">
        <v>72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2:18" ht="21" customHeight="1" thickBot="1">
      <c r="K2" s="1" t="s">
        <v>0</v>
      </c>
    </row>
    <row r="3" spans="2:18" ht="17.100000000000001" customHeight="1">
      <c r="B3" s="471"/>
      <c r="C3" s="472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3" t="s">
        <v>12</v>
      </c>
      <c r="P3" s="4">
        <v>2013</v>
      </c>
    </row>
    <row r="4" spans="2:18" ht="11.25" customHeight="1">
      <c r="B4" s="473"/>
      <c r="C4" s="474"/>
      <c r="D4" s="477" t="s">
        <v>13</v>
      </c>
      <c r="E4" s="477" t="s">
        <v>13</v>
      </c>
      <c r="F4" s="477" t="s">
        <v>13</v>
      </c>
      <c r="G4" s="477" t="s">
        <v>13</v>
      </c>
      <c r="H4" s="477" t="s">
        <v>13</v>
      </c>
      <c r="I4" s="477" t="s">
        <v>13</v>
      </c>
      <c r="J4" s="477" t="s">
        <v>13</v>
      </c>
      <c r="K4" s="477" t="s">
        <v>13</v>
      </c>
      <c r="L4" s="477" t="s">
        <v>13</v>
      </c>
      <c r="M4" s="477" t="s">
        <v>13</v>
      </c>
      <c r="N4" s="477" t="s">
        <v>13</v>
      </c>
      <c r="O4" s="479" t="s">
        <v>13</v>
      </c>
      <c r="P4" s="481" t="s">
        <v>13</v>
      </c>
    </row>
    <row r="5" spans="2:18" ht="12" customHeight="1" thickBot="1">
      <c r="B5" s="475"/>
      <c r="C5" s="476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80"/>
      <c r="P5" s="482"/>
    </row>
    <row r="6" spans="2:18" ht="20.100000000000001" customHeight="1">
      <c r="B6" s="5"/>
      <c r="C6" s="102" t="s">
        <v>96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2:18" ht="24.95" customHeight="1">
      <c r="B7" s="8" t="s">
        <v>14</v>
      </c>
      <c r="C7" s="9" t="s">
        <v>73</v>
      </c>
      <c r="D7" s="10">
        <v>715240584</v>
      </c>
      <c r="E7" s="10">
        <v>792782813</v>
      </c>
      <c r="F7" s="10">
        <v>1119292059</v>
      </c>
      <c r="G7" s="10">
        <v>1012217575</v>
      </c>
      <c r="H7" s="10">
        <v>702293938</v>
      </c>
      <c r="I7" s="10">
        <v>461629478</v>
      </c>
      <c r="J7" s="10">
        <v>343570170</v>
      </c>
      <c r="K7" s="10">
        <v>287553736</v>
      </c>
      <c r="L7" s="10">
        <v>285510482</v>
      </c>
      <c r="M7" s="10">
        <v>289870325</v>
      </c>
      <c r="N7" s="10">
        <v>510965044</v>
      </c>
      <c r="O7" s="10">
        <v>450374943</v>
      </c>
      <c r="P7" s="11">
        <v>6971301147</v>
      </c>
      <c r="Q7" s="1" t="s">
        <v>0</v>
      </c>
    </row>
    <row r="8" spans="2:18" ht="24.95" customHeight="1">
      <c r="B8" s="8" t="s">
        <v>15</v>
      </c>
      <c r="C8" s="12" t="s">
        <v>74</v>
      </c>
      <c r="D8" s="13">
        <v>755643573</v>
      </c>
      <c r="E8" s="13">
        <v>755992756</v>
      </c>
      <c r="F8" s="13">
        <v>659396793</v>
      </c>
      <c r="G8" s="14">
        <v>463077911</v>
      </c>
      <c r="H8" s="14">
        <v>527833963</v>
      </c>
      <c r="I8" s="13">
        <v>705236977</v>
      </c>
      <c r="J8" s="13">
        <v>821089791</v>
      </c>
      <c r="K8" s="13">
        <v>886887235</v>
      </c>
      <c r="L8" s="13">
        <v>666194001</v>
      </c>
      <c r="M8" s="13">
        <v>853027739</v>
      </c>
      <c r="N8" s="13">
        <v>817795022</v>
      </c>
      <c r="O8" s="13">
        <v>828073034</v>
      </c>
      <c r="P8" s="15">
        <v>8740248795</v>
      </c>
      <c r="Q8" s="1" t="s">
        <v>0</v>
      </c>
    </row>
    <row r="9" spans="2:18" ht="24.95" customHeight="1">
      <c r="B9" s="16" t="s">
        <v>16</v>
      </c>
      <c r="C9" s="17" t="s">
        <v>97</v>
      </c>
      <c r="D9" s="18">
        <f>SUM(D7:D8)</f>
        <v>1470884157</v>
      </c>
      <c r="E9" s="19">
        <f t="shared" ref="E9:J9" si="0">SUM(E7:E8)</f>
        <v>1548775569</v>
      </c>
      <c r="F9" s="20">
        <f t="shared" si="0"/>
        <v>1778688852</v>
      </c>
      <c r="G9" s="18">
        <f t="shared" si="0"/>
        <v>1475295486</v>
      </c>
      <c r="H9" s="18">
        <f t="shared" si="0"/>
        <v>1230127901</v>
      </c>
      <c r="I9" s="18">
        <f t="shared" si="0"/>
        <v>1166866455</v>
      </c>
      <c r="J9" s="18">
        <f t="shared" si="0"/>
        <v>1164659961</v>
      </c>
      <c r="K9" s="18">
        <f t="shared" ref="K9:P9" si="1">SUM(K7:K8)</f>
        <v>1174440971</v>
      </c>
      <c r="L9" s="18">
        <f t="shared" si="1"/>
        <v>951704483</v>
      </c>
      <c r="M9" s="21">
        <f t="shared" si="1"/>
        <v>1142898064</v>
      </c>
      <c r="N9" s="18">
        <f t="shared" si="1"/>
        <v>1328760066</v>
      </c>
      <c r="O9" s="22">
        <f t="shared" si="1"/>
        <v>1278447977</v>
      </c>
      <c r="P9" s="23">
        <f t="shared" si="1"/>
        <v>15711549942</v>
      </c>
      <c r="R9" s="1" t="s">
        <v>0</v>
      </c>
    </row>
    <row r="10" spans="2:18" ht="24.95" customHeight="1">
      <c r="B10" s="24" t="s">
        <v>17</v>
      </c>
      <c r="C10" s="25" t="s">
        <v>75</v>
      </c>
      <c r="D10" s="26">
        <v>5854485</v>
      </c>
      <c r="E10" s="26">
        <v>8550410</v>
      </c>
      <c r="F10" s="27">
        <v>12031809</v>
      </c>
      <c r="G10" s="28">
        <v>12557508</v>
      </c>
      <c r="H10" s="29">
        <v>8316443</v>
      </c>
      <c r="I10" s="29">
        <v>4432139</v>
      </c>
      <c r="J10" s="29">
        <v>1310303</v>
      </c>
      <c r="K10" s="29">
        <v>633884</v>
      </c>
      <c r="L10" s="27">
        <v>848044</v>
      </c>
      <c r="M10" s="27">
        <v>850201</v>
      </c>
      <c r="N10" s="29">
        <v>2339603</v>
      </c>
      <c r="O10" s="30">
        <v>660626</v>
      </c>
      <c r="P10" s="31">
        <f>SUM(D10:O10)</f>
        <v>58385455</v>
      </c>
      <c r="Q10" s="1" t="s">
        <v>0</v>
      </c>
    </row>
    <row r="11" spans="2:18" ht="20.100000000000001" customHeight="1">
      <c r="B11" s="32"/>
      <c r="C11" s="33"/>
      <c r="D11" s="34"/>
      <c r="E11" s="34"/>
      <c r="F11" s="34"/>
      <c r="G11" s="35"/>
      <c r="H11" s="35"/>
      <c r="I11" s="35"/>
      <c r="J11" s="35"/>
      <c r="K11" s="35"/>
      <c r="L11" s="34"/>
      <c r="M11" s="34"/>
      <c r="N11" s="35"/>
      <c r="O11" s="35"/>
      <c r="P11" s="36"/>
    </row>
    <row r="12" spans="2:18" ht="20.100000000000001" customHeight="1">
      <c r="B12" s="37"/>
      <c r="C12" s="129" t="s">
        <v>76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</row>
    <row r="13" spans="2:18" ht="24.95" customHeight="1">
      <c r="B13" s="40" t="s">
        <v>18</v>
      </c>
      <c r="C13" s="41" t="s">
        <v>77</v>
      </c>
      <c r="D13" s="42">
        <v>134658731</v>
      </c>
      <c r="E13" s="42">
        <v>67272369</v>
      </c>
      <c r="F13" s="42">
        <v>87825789</v>
      </c>
      <c r="G13" s="42">
        <v>113045624</v>
      </c>
      <c r="H13" s="42">
        <v>102659755</v>
      </c>
      <c r="I13" s="42">
        <v>63274965</v>
      </c>
      <c r="J13" s="42">
        <v>75003646</v>
      </c>
      <c r="K13" s="42">
        <v>72431105</v>
      </c>
      <c r="L13" s="42">
        <v>92722318</v>
      </c>
      <c r="M13" s="42">
        <v>86472593</v>
      </c>
      <c r="N13" s="42">
        <v>62337254</v>
      </c>
      <c r="O13" s="42">
        <v>168829943</v>
      </c>
      <c r="P13" s="15">
        <v>1126534092</v>
      </c>
      <c r="Q13" s="1" t="s">
        <v>0</v>
      </c>
    </row>
    <row r="14" spans="2:18" ht="24.95" customHeight="1">
      <c r="B14" s="40" t="s">
        <v>19</v>
      </c>
      <c r="C14" s="43" t="s">
        <v>78</v>
      </c>
      <c r="D14" s="42">
        <v>103340852</v>
      </c>
      <c r="E14" s="42">
        <v>77300578</v>
      </c>
      <c r="F14" s="42">
        <v>45530793</v>
      </c>
      <c r="G14" s="42">
        <v>28035312</v>
      </c>
      <c r="H14" s="42">
        <v>48325285</v>
      </c>
      <c r="I14" s="42">
        <v>76815714</v>
      </c>
      <c r="J14" s="42">
        <v>187984682</v>
      </c>
      <c r="K14" s="42">
        <v>181068053</v>
      </c>
      <c r="L14" s="42">
        <v>221355219</v>
      </c>
      <c r="M14" s="42">
        <v>191699733</v>
      </c>
      <c r="N14" s="42">
        <v>174302045</v>
      </c>
      <c r="O14" s="42">
        <v>188093805</v>
      </c>
      <c r="P14" s="11">
        <v>1523852071</v>
      </c>
      <c r="Q14" s="1" t="s">
        <v>0</v>
      </c>
      <c r="R14" s="1" t="s">
        <v>0</v>
      </c>
    </row>
    <row r="15" spans="2:18" ht="24.95" customHeight="1">
      <c r="B15" s="40" t="s">
        <v>20</v>
      </c>
      <c r="C15" s="43" t="s">
        <v>79</v>
      </c>
      <c r="D15" s="42">
        <v>34656103</v>
      </c>
      <c r="E15" s="42">
        <v>31571966</v>
      </c>
      <c r="F15" s="42">
        <v>31415543</v>
      </c>
      <c r="G15" s="42">
        <v>72655505</v>
      </c>
      <c r="H15" s="42">
        <v>100819595</v>
      </c>
      <c r="I15" s="42">
        <v>64287255</v>
      </c>
      <c r="J15" s="42">
        <v>35531990</v>
      </c>
      <c r="K15" s="42">
        <v>31154025</v>
      </c>
      <c r="L15" s="42">
        <v>22339679</v>
      </c>
      <c r="M15" s="42">
        <v>26661922</v>
      </c>
      <c r="N15" s="42">
        <v>47501281</v>
      </c>
      <c r="O15" s="42">
        <v>17882526</v>
      </c>
      <c r="P15" s="15">
        <v>516477390</v>
      </c>
      <c r="Q15" s="1" t="s">
        <v>0</v>
      </c>
    </row>
    <row r="16" spans="2:18" ht="24.95" customHeight="1">
      <c r="B16" s="44" t="s">
        <v>21</v>
      </c>
      <c r="C16" s="17" t="s">
        <v>80</v>
      </c>
      <c r="D16" s="18">
        <v>272655686</v>
      </c>
      <c r="E16" s="18">
        <v>176144913</v>
      </c>
      <c r="F16" s="18">
        <v>164772125</v>
      </c>
      <c r="G16" s="45">
        <v>213736441</v>
      </c>
      <c r="H16" s="20">
        <v>251804635</v>
      </c>
      <c r="I16" s="46">
        <v>204377934</v>
      </c>
      <c r="J16" s="46">
        <v>298520318</v>
      </c>
      <c r="K16" s="46">
        <v>284653183</v>
      </c>
      <c r="L16" s="46">
        <v>336417216</v>
      </c>
      <c r="M16" s="46">
        <v>304834248</v>
      </c>
      <c r="N16" s="20">
        <v>284140580</v>
      </c>
      <c r="O16" s="18">
        <v>374806274</v>
      </c>
      <c r="P16" s="23">
        <v>3166863553</v>
      </c>
    </row>
    <row r="17" spans="1:19" ht="20.100000000000001" customHeight="1">
      <c r="B17" s="47"/>
      <c r="C17" s="48"/>
      <c r="D17" s="49"/>
      <c r="E17" s="49" t="s">
        <v>0</v>
      </c>
      <c r="F17" s="49"/>
      <c r="G17" s="49"/>
      <c r="H17" s="49"/>
      <c r="I17" s="49"/>
      <c r="J17" s="49"/>
      <c r="K17" s="49"/>
      <c r="L17" s="49"/>
      <c r="M17" s="49"/>
      <c r="N17" s="49"/>
      <c r="O17" s="49" t="s">
        <v>0</v>
      </c>
      <c r="P17" s="50"/>
      <c r="Q17" s="1" t="s">
        <v>0</v>
      </c>
      <c r="R17" s="1" t="s">
        <v>0</v>
      </c>
    </row>
    <row r="18" spans="1:19" ht="24.95" customHeight="1" thickBot="1">
      <c r="B18" s="51" t="s">
        <v>22</v>
      </c>
      <c r="C18" s="139" t="s">
        <v>81</v>
      </c>
      <c r="D18" s="52">
        <f>SUM(D9,D16,D10)</f>
        <v>1749394328</v>
      </c>
      <c r="E18" s="52">
        <f t="shared" ref="E18:P18" si="2">SUM(E9,E16,E10)</f>
        <v>1733470892</v>
      </c>
      <c r="F18" s="52">
        <f t="shared" si="2"/>
        <v>1955492786</v>
      </c>
      <c r="G18" s="52">
        <f t="shared" si="2"/>
        <v>1701589435</v>
      </c>
      <c r="H18" s="52">
        <f t="shared" si="2"/>
        <v>1490248979</v>
      </c>
      <c r="I18" s="52">
        <f t="shared" si="2"/>
        <v>1375676528</v>
      </c>
      <c r="J18" s="52">
        <f t="shared" si="2"/>
        <v>1464490582</v>
      </c>
      <c r="K18" s="52">
        <f t="shared" si="2"/>
        <v>1459728038</v>
      </c>
      <c r="L18" s="52">
        <f t="shared" si="2"/>
        <v>1288969743</v>
      </c>
      <c r="M18" s="52">
        <f t="shared" si="2"/>
        <v>1448582513</v>
      </c>
      <c r="N18" s="52">
        <f t="shared" si="2"/>
        <v>1615240249</v>
      </c>
      <c r="O18" s="52">
        <f t="shared" si="2"/>
        <v>1653914877</v>
      </c>
      <c r="P18" s="52">
        <f t="shared" si="2"/>
        <v>18936798950</v>
      </c>
      <c r="Q18" s="53" t="s">
        <v>0</v>
      </c>
      <c r="R18" s="1" t="s">
        <v>0</v>
      </c>
    </row>
    <row r="19" spans="1:19" ht="20.100000000000001" customHeight="1" thickBot="1">
      <c r="B19" s="54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</row>
    <row r="20" spans="1:19" ht="20.100000000000001" customHeight="1">
      <c r="B20" s="58"/>
      <c r="C20" s="102" t="s">
        <v>95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9" ht="24.95" customHeight="1">
      <c r="A21" s="59"/>
      <c r="B21" s="8" t="s">
        <v>23</v>
      </c>
      <c r="C21" s="60" t="s">
        <v>82</v>
      </c>
      <c r="D21" s="42">
        <v>870184581</v>
      </c>
      <c r="E21" s="42">
        <v>786087535</v>
      </c>
      <c r="F21" s="42">
        <v>819058403</v>
      </c>
      <c r="G21" s="42">
        <v>708055381</v>
      </c>
      <c r="H21" s="42">
        <v>687234053</v>
      </c>
      <c r="I21" s="42">
        <v>676101650</v>
      </c>
      <c r="J21" s="42">
        <v>727930723</v>
      </c>
      <c r="K21" s="42">
        <v>742302009</v>
      </c>
      <c r="L21" s="42">
        <v>699646417</v>
      </c>
      <c r="M21" s="42">
        <v>768741731</v>
      </c>
      <c r="N21" s="42">
        <v>795575184</v>
      </c>
      <c r="O21" s="42">
        <v>933887278</v>
      </c>
      <c r="P21" s="15">
        <v>9214804945</v>
      </c>
      <c r="Q21" s="1" t="s">
        <v>0</v>
      </c>
      <c r="R21" s="1" t="s">
        <v>0</v>
      </c>
    </row>
    <row r="22" spans="1:19" ht="24.95" customHeight="1">
      <c r="A22" s="59"/>
      <c r="B22" s="8" t="s">
        <v>24</v>
      </c>
      <c r="C22" s="12" t="s">
        <v>93</v>
      </c>
      <c r="D22" s="42">
        <v>213701085</v>
      </c>
      <c r="E22" s="42">
        <v>201244049</v>
      </c>
      <c r="F22" s="42">
        <v>220699867</v>
      </c>
      <c r="G22" s="42">
        <v>213122987</v>
      </c>
      <c r="H22" s="42">
        <v>217472545</v>
      </c>
      <c r="I22" s="42">
        <v>208716070</v>
      </c>
      <c r="J22" s="42">
        <v>214588186</v>
      </c>
      <c r="K22" s="42">
        <v>208746920</v>
      </c>
      <c r="L22" s="42">
        <v>198112978</v>
      </c>
      <c r="M22" s="42">
        <v>207619419</v>
      </c>
      <c r="N22" s="42">
        <v>208235752</v>
      </c>
      <c r="O22" s="42">
        <v>204896922</v>
      </c>
      <c r="P22" s="15">
        <v>2517156780</v>
      </c>
      <c r="Q22" s="1" t="s">
        <v>0</v>
      </c>
    </row>
    <row r="23" spans="1:19" ht="24.95" customHeight="1">
      <c r="A23" s="59"/>
      <c r="B23" s="40" t="s">
        <v>25</v>
      </c>
      <c r="C23" s="61" t="s">
        <v>94</v>
      </c>
      <c r="D23" s="20">
        <v>1083885666</v>
      </c>
      <c r="E23" s="20">
        <v>987331584</v>
      </c>
      <c r="F23" s="20">
        <v>1039758270</v>
      </c>
      <c r="G23" s="20">
        <v>921178368</v>
      </c>
      <c r="H23" s="20">
        <v>904706598</v>
      </c>
      <c r="I23" s="20">
        <v>884817720</v>
      </c>
      <c r="J23" s="46">
        <v>942518909</v>
      </c>
      <c r="K23" s="20">
        <v>951048929</v>
      </c>
      <c r="L23" s="20">
        <v>897759395</v>
      </c>
      <c r="M23" s="20">
        <v>976361150</v>
      </c>
      <c r="N23" s="20">
        <v>1003810936</v>
      </c>
      <c r="O23" s="20">
        <v>1138784200</v>
      </c>
      <c r="P23" s="23">
        <v>11731961725</v>
      </c>
      <c r="Q23" s="1" t="s">
        <v>0</v>
      </c>
      <c r="R23" s="1" t="s">
        <v>0</v>
      </c>
    </row>
    <row r="24" spans="1:19" ht="20.100000000000001" customHeight="1">
      <c r="A24" s="59"/>
      <c r="B24" s="62"/>
      <c r="C24" s="63"/>
      <c r="D24" s="64"/>
      <c r="E24" s="65"/>
      <c r="F24" s="64"/>
      <c r="G24" s="65"/>
      <c r="H24" s="64"/>
      <c r="I24" s="65"/>
      <c r="J24" s="65"/>
      <c r="K24" s="65"/>
      <c r="L24" s="65"/>
      <c r="M24" s="65"/>
      <c r="N24" s="65"/>
      <c r="O24" s="64"/>
      <c r="P24" s="66"/>
      <c r="R24" s="1" t="s">
        <v>0</v>
      </c>
    </row>
    <row r="25" spans="1:19" ht="20.100000000000001" customHeight="1">
      <c r="A25" s="59"/>
      <c r="B25" s="67"/>
      <c r="C25" s="147" t="s">
        <v>83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  <c r="Q25" s="1" t="s">
        <v>0</v>
      </c>
      <c r="R25" s="1" t="s">
        <v>0</v>
      </c>
    </row>
    <row r="26" spans="1:19" ht="24.95" customHeight="1">
      <c r="A26" s="59"/>
      <c r="B26" s="70" t="s">
        <v>26</v>
      </c>
      <c r="C26" s="41" t="s">
        <v>84</v>
      </c>
      <c r="D26" s="71">
        <v>350566595</v>
      </c>
      <c r="E26" s="71">
        <v>428626108</v>
      </c>
      <c r="F26" s="71">
        <v>478873811</v>
      </c>
      <c r="G26" s="71">
        <v>471045668</v>
      </c>
      <c r="H26" s="71">
        <v>415715737</v>
      </c>
      <c r="I26" s="71">
        <v>334020364</v>
      </c>
      <c r="J26" s="71">
        <v>269917609</v>
      </c>
      <c r="K26" s="71">
        <v>270917322</v>
      </c>
      <c r="L26" s="71">
        <v>236455664</v>
      </c>
      <c r="M26" s="71">
        <v>334087917</v>
      </c>
      <c r="N26" s="71">
        <v>422553459</v>
      </c>
      <c r="O26" s="10">
        <v>193343330</v>
      </c>
      <c r="P26" s="72">
        <v>4206123584</v>
      </c>
      <c r="Q26" s="1" t="s">
        <v>0</v>
      </c>
    </row>
    <row r="27" spans="1:19" ht="24.95" customHeight="1">
      <c r="A27" s="59"/>
      <c r="B27" s="32" t="s">
        <v>27</v>
      </c>
      <c r="C27" s="43" t="s">
        <v>85</v>
      </c>
      <c r="D27" s="73">
        <v>53568073</v>
      </c>
      <c r="E27" s="73">
        <v>43706983</v>
      </c>
      <c r="F27" s="73">
        <v>73192897</v>
      </c>
      <c r="G27" s="73">
        <v>112958803</v>
      </c>
      <c r="H27" s="73">
        <v>68194284</v>
      </c>
      <c r="I27" s="73">
        <v>41640510</v>
      </c>
      <c r="J27" s="73">
        <v>22537408</v>
      </c>
      <c r="K27" s="73">
        <v>16168410.999999998</v>
      </c>
      <c r="L27" s="73">
        <v>23483883</v>
      </c>
      <c r="M27" s="73">
        <v>23608532</v>
      </c>
      <c r="N27" s="73">
        <v>29477329</v>
      </c>
      <c r="O27" s="74">
        <v>29116251</v>
      </c>
      <c r="P27" s="15">
        <v>537653364</v>
      </c>
      <c r="R27" s="1" t="s">
        <v>0</v>
      </c>
      <c r="S27" s="1" t="s">
        <v>0</v>
      </c>
    </row>
    <row r="28" spans="1:19" ht="24.95" customHeight="1">
      <c r="A28" s="59"/>
      <c r="B28" s="8" t="s">
        <v>28</v>
      </c>
      <c r="C28" s="43" t="s">
        <v>86</v>
      </c>
      <c r="D28" s="73">
        <v>228395476</v>
      </c>
      <c r="E28" s="73">
        <v>243370016</v>
      </c>
      <c r="F28" s="73">
        <v>330715666</v>
      </c>
      <c r="G28" s="73">
        <v>159183988</v>
      </c>
      <c r="H28" s="73">
        <v>78277332</v>
      </c>
      <c r="I28" s="73">
        <v>91693264</v>
      </c>
      <c r="J28" s="73">
        <v>203844654</v>
      </c>
      <c r="K28" s="73">
        <v>194567296</v>
      </c>
      <c r="L28" s="14">
        <v>107001897</v>
      </c>
      <c r="M28" s="73">
        <v>87742039</v>
      </c>
      <c r="N28" s="73">
        <v>131002787.00000001</v>
      </c>
      <c r="O28" s="74">
        <v>262162118.00000003</v>
      </c>
      <c r="P28" s="15">
        <v>2117956533</v>
      </c>
    </row>
    <row r="29" spans="1:19" ht="24.95" customHeight="1">
      <c r="A29" s="59"/>
      <c r="B29" s="75" t="s">
        <v>29</v>
      </c>
      <c r="C29" s="76" t="s">
        <v>87</v>
      </c>
      <c r="D29" s="20">
        <v>632530144</v>
      </c>
      <c r="E29" s="18">
        <v>715703107</v>
      </c>
      <c r="F29" s="18">
        <v>882782374</v>
      </c>
      <c r="G29" s="46">
        <v>743188459</v>
      </c>
      <c r="H29" s="20">
        <v>562187353</v>
      </c>
      <c r="I29" s="20">
        <v>467354138</v>
      </c>
      <c r="J29" s="46">
        <v>496299671</v>
      </c>
      <c r="K29" s="20">
        <v>481653029</v>
      </c>
      <c r="L29" s="20">
        <v>366941444</v>
      </c>
      <c r="M29" s="20">
        <v>445438488</v>
      </c>
      <c r="N29" s="20">
        <v>583033575</v>
      </c>
      <c r="O29" s="18">
        <v>484621699</v>
      </c>
      <c r="P29" s="77">
        <v>6861733481</v>
      </c>
      <c r="Q29" s="1" t="s">
        <v>0</v>
      </c>
    </row>
    <row r="30" spans="1:19" ht="24.95" customHeight="1">
      <c r="A30" s="59"/>
      <c r="B30" s="24" t="s">
        <v>30</v>
      </c>
      <c r="C30" s="78" t="s">
        <v>88</v>
      </c>
      <c r="D30" s="79">
        <v>0</v>
      </c>
      <c r="E30" s="79">
        <v>0</v>
      </c>
      <c r="F30" s="79">
        <v>0</v>
      </c>
      <c r="G30" s="79">
        <v>3087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31">
        <v>3087</v>
      </c>
      <c r="Q30" s="1" t="s">
        <v>0</v>
      </c>
    </row>
    <row r="31" spans="1:19" ht="20.100000000000001" customHeight="1">
      <c r="A31" s="59"/>
      <c r="B31" s="62"/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2"/>
    </row>
    <row r="32" spans="1:19" ht="24.95" customHeight="1" thickBot="1">
      <c r="A32" s="59"/>
      <c r="B32" s="83" t="s">
        <v>31</v>
      </c>
      <c r="C32" s="160" t="s">
        <v>89</v>
      </c>
      <c r="D32" s="52">
        <f t="shared" ref="D32:P32" si="3">D23+D29+D30</f>
        <v>1716415810</v>
      </c>
      <c r="E32" s="84">
        <f t="shared" si="3"/>
        <v>1703034691</v>
      </c>
      <c r="F32" s="84">
        <f t="shared" si="3"/>
        <v>1922540644</v>
      </c>
      <c r="G32" s="52">
        <f t="shared" si="3"/>
        <v>1664369914</v>
      </c>
      <c r="H32" s="52">
        <f t="shared" si="3"/>
        <v>1466893951</v>
      </c>
      <c r="I32" s="52">
        <f>I23+I29+I30</f>
        <v>1352171858</v>
      </c>
      <c r="J32" s="84">
        <f>J23+J29+J30</f>
        <v>1438818580</v>
      </c>
      <c r="K32" s="85">
        <f t="shared" si="3"/>
        <v>1432701958</v>
      </c>
      <c r="L32" s="52">
        <f t="shared" si="3"/>
        <v>1264700839</v>
      </c>
      <c r="M32" s="52">
        <f t="shared" si="3"/>
        <v>1421799638</v>
      </c>
      <c r="N32" s="52">
        <f t="shared" si="3"/>
        <v>1586844511</v>
      </c>
      <c r="O32" s="84">
        <f t="shared" si="3"/>
        <v>1623405899</v>
      </c>
      <c r="P32" s="86">
        <f t="shared" si="3"/>
        <v>18593698293</v>
      </c>
      <c r="S32" s="1" t="s">
        <v>0</v>
      </c>
    </row>
    <row r="33" spans="2:17" ht="20.100000000000001" customHeight="1" thickBot="1">
      <c r="B33" s="54"/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7"/>
    </row>
    <row r="34" spans="2:17" ht="20.100000000000001" customHeight="1">
      <c r="B34" s="58"/>
      <c r="C34" s="102" t="s">
        <v>90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</row>
    <row r="35" spans="2:17" ht="24.95" customHeight="1">
      <c r="B35" s="8" t="s">
        <v>32</v>
      </c>
      <c r="C35" s="87" t="s">
        <v>91</v>
      </c>
      <c r="D35" s="88">
        <f>D18-D32</f>
        <v>32978518</v>
      </c>
      <c r="E35" s="88">
        <f t="shared" ref="E35:P35" si="4">E18-E32</f>
        <v>30436201</v>
      </c>
      <c r="F35" s="88">
        <f t="shared" si="4"/>
        <v>32952142</v>
      </c>
      <c r="G35" s="88">
        <f t="shared" si="4"/>
        <v>37219521</v>
      </c>
      <c r="H35" s="88">
        <f t="shared" si="4"/>
        <v>23355028</v>
      </c>
      <c r="I35" s="88">
        <f t="shared" si="4"/>
        <v>23504670</v>
      </c>
      <c r="J35" s="88">
        <f t="shared" si="4"/>
        <v>25672002</v>
      </c>
      <c r="K35" s="88">
        <f t="shared" si="4"/>
        <v>27026080</v>
      </c>
      <c r="L35" s="88">
        <f t="shared" si="4"/>
        <v>24268904</v>
      </c>
      <c r="M35" s="88">
        <f t="shared" si="4"/>
        <v>26782875</v>
      </c>
      <c r="N35" s="88">
        <f t="shared" si="4"/>
        <v>28395738</v>
      </c>
      <c r="O35" s="88">
        <f t="shared" si="4"/>
        <v>30508978</v>
      </c>
      <c r="P35" s="89">
        <f t="shared" si="4"/>
        <v>343100657</v>
      </c>
    </row>
    <row r="36" spans="2:17" ht="24.95" customHeight="1" thickBot="1">
      <c r="B36" s="90" t="s">
        <v>33</v>
      </c>
      <c r="C36" s="91" t="s">
        <v>92</v>
      </c>
      <c r="D36" s="92">
        <f>IF(D18=0,0,(D35/D18))</f>
        <v>1.8851391862978534E-2</v>
      </c>
      <c r="E36" s="92">
        <f t="shared" ref="E36:P36" si="5">IF(E18=0,0,(E35/E18))</f>
        <v>1.755795331808779E-2</v>
      </c>
      <c r="F36" s="92">
        <f t="shared" si="5"/>
        <v>1.6851068045821982E-2</v>
      </c>
      <c r="G36" s="92">
        <f t="shared" si="5"/>
        <v>2.1873385103616371E-2</v>
      </c>
      <c r="H36" s="92">
        <f t="shared" si="5"/>
        <v>1.567189666230934E-2</v>
      </c>
      <c r="I36" s="92">
        <f t="shared" si="5"/>
        <v>1.7085898844382986E-2</v>
      </c>
      <c r="J36" s="92">
        <f t="shared" si="5"/>
        <v>1.7529646359992775E-2</v>
      </c>
      <c r="K36" s="92">
        <f t="shared" si="5"/>
        <v>1.8514462486470373E-2</v>
      </c>
      <c r="L36" s="92">
        <f t="shared" si="5"/>
        <v>1.88281409488446E-2</v>
      </c>
      <c r="M36" s="92">
        <f t="shared" si="5"/>
        <v>1.8489022723692097E-2</v>
      </c>
      <c r="N36" s="92">
        <f t="shared" si="5"/>
        <v>1.7579885108472183E-2</v>
      </c>
      <c r="O36" s="92">
        <f t="shared" si="5"/>
        <v>1.8446522505039416E-2</v>
      </c>
      <c r="P36" s="93">
        <f t="shared" si="5"/>
        <v>1.8118197162356207E-2</v>
      </c>
    </row>
    <row r="37" spans="2:17" ht="18.75">
      <c r="C37" s="94" t="s">
        <v>98</v>
      </c>
      <c r="I37" s="1" t="s">
        <v>0</v>
      </c>
    </row>
    <row r="38" spans="2:17">
      <c r="D38" s="1" t="s">
        <v>0</v>
      </c>
      <c r="H38" s="1" t="s">
        <v>0</v>
      </c>
      <c r="J38" s="1" t="s">
        <v>0</v>
      </c>
    </row>
    <row r="39" spans="2:17">
      <c r="E39" s="1" t="s">
        <v>0</v>
      </c>
      <c r="F39" s="1" t="s">
        <v>0</v>
      </c>
      <c r="I39" s="95" t="s">
        <v>0</v>
      </c>
      <c r="J39" s="95" t="s">
        <v>0</v>
      </c>
      <c r="K39" s="95"/>
      <c r="L39" s="95"/>
      <c r="M39" s="95"/>
      <c r="N39" s="95"/>
      <c r="O39" s="95"/>
      <c r="Q39" s="1" t="s">
        <v>0</v>
      </c>
    </row>
    <row r="40" spans="2:17">
      <c r="G40" s="1" t="s">
        <v>0</v>
      </c>
      <c r="K40" s="1" t="s">
        <v>0</v>
      </c>
      <c r="L40" s="1" t="s">
        <v>0</v>
      </c>
    </row>
    <row r="41" spans="2:17">
      <c r="P41" s="1" t="s">
        <v>0</v>
      </c>
    </row>
  </sheetData>
  <sheetProtection password="DE5A" sheet="1" objects="1" scenarios="1"/>
  <mergeCells count="15"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1:Q1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zoomScale="84" zoomScaleNormal="84" workbookViewId="0">
      <selection activeCell="I37" sqref="I37"/>
    </sheetView>
  </sheetViews>
  <sheetFormatPr defaultColWidth="15.28515625" defaultRowHeight="15.75"/>
  <cols>
    <col min="1" max="1" width="3.85546875" style="382" customWidth="1"/>
    <col min="2" max="2" width="12.7109375" style="382" customWidth="1"/>
    <col min="3" max="3" width="11.140625" style="382" customWidth="1"/>
    <col min="4" max="4" width="16.140625" style="382" customWidth="1"/>
    <col min="5" max="5" width="8.5703125" style="382" customWidth="1"/>
    <col min="6" max="6" width="10.7109375" style="382" customWidth="1"/>
    <col min="7" max="7" width="15.28515625" style="382" customWidth="1"/>
    <col min="8" max="8" width="9.140625" style="382" customWidth="1"/>
    <col min="9" max="12" width="16.85546875" style="382" customWidth="1"/>
    <col min="13" max="13" width="6" style="382" customWidth="1"/>
    <col min="14" max="256" width="15.28515625" style="382"/>
    <col min="257" max="257" width="3.85546875" style="382" customWidth="1"/>
    <col min="258" max="258" width="12.7109375" style="382" customWidth="1"/>
    <col min="259" max="259" width="11.140625" style="382" customWidth="1"/>
    <col min="260" max="260" width="16.140625" style="382" customWidth="1"/>
    <col min="261" max="261" width="8.5703125" style="382" customWidth="1"/>
    <col min="262" max="262" width="10.7109375" style="382" customWidth="1"/>
    <col min="263" max="263" width="15.28515625" style="382" customWidth="1"/>
    <col min="264" max="264" width="9.140625" style="382" customWidth="1"/>
    <col min="265" max="265" width="14" style="382" customWidth="1"/>
    <col min="266" max="266" width="15.28515625" style="382" customWidth="1"/>
    <col min="267" max="267" width="13.140625" style="382" customWidth="1"/>
    <col min="268" max="268" width="16.7109375" style="382" customWidth="1"/>
    <col min="269" max="269" width="6" style="382" customWidth="1"/>
    <col min="270" max="512" width="15.28515625" style="382"/>
    <col min="513" max="513" width="3.85546875" style="382" customWidth="1"/>
    <col min="514" max="514" width="12.7109375" style="382" customWidth="1"/>
    <col min="515" max="515" width="11.140625" style="382" customWidth="1"/>
    <col min="516" max="516" width="16.140625" style="382" customWidth="1"/>
    <col min="517" max="517" width="8.5703125" style="382" customWidth="1"/>
    <col min="518" max="518" width="10.7109375" style="382" customWidth="1"/>
    <col min="519" max="519" width="15.28515625" style="382" customWidth="1"/>
    <col min="520" max="520" width="9.140625" style="382" customWidth="1"/>
    <col min="521" max="521" width="14" style="382" customWidth="1"/>
    <col min="522" max="522" width="15.28515625" style="382" customWidth="1"/>
    <col min="523" max="523" width="13.140625" style="382" customWidth="1"/>
    <col min="524" max="524" width="16.7109375" style="382" customWidth="1"/>
    <col min="525" max="525" width="6" style="382" customWidth="1"/>
    <col min="526" max="768" width="15.28515625" style="382"/>
    <col min="769" max="769" width="3.85546875" style="382" customWidth="1"/>
    <col min="770" max="770" width="12.7109375" style="382" customWidth="1"/>
    <col min="771" max="771" width="11.140625" style="382" customWidth="1"/>
    <col min="772" max="772" width="16.140625" style="382" customWidth="1"/>
    <col min="773" max="773" width="8.5703125" style="382" customWidth="1"/>
    <col min="774" max="774" width="10.7109375" style="382" customWidth="1"/>
    <col min="775" max="775" width="15.28515625" style="382" customWidth="1"/>
    <col min="776" max="776" width="9.140625" style="382" customWidth="1"/>
    <col min="777" max="777" width="14" style="382" customWidth="1"/>
    <col min="778" max="778" width="15.28515625" style="382" customWidth="1"/>
    <col min="779" max="779" width="13.140625" style="382" customWidth="1"/>
    <col min="780" max="780" width="16.7109375" style="382" customWidth="1"/>
    <col min="781" max="781" width="6" style="382" customWidth="1"/>
    <col min="782" max="1024" width="15.28515625" style="382"/>
    <col min="1025" max="1025" width="3.85546875" style="382" customWidth="1"/>
    <col min="1026" max="1026" width="12.7109375" style="382" customWidth="1"/>
    <col min="1027" max="1027" width="11.140625" style="382" customWidth="1"/>
    <col min="1028" max="1028" width="16.140625" style="382" customWidth="1"/>
    <col min="1029" max="1029" width="8.5703125" style="382" customWidth="1"/>
    <col min="1030" max="1030" width="10.7109375" style="382" customWidth="1"/>
    <col min="1031" max="1031" width="15.28515625" style="382" customWidth="1"/>
    <col min="1032" max="1032" width="9.140625" style="382" customWidth="1"/>
    <col min="1033" max="1033" width="14" style="382" customWidth="1"/>
    <col min="1034" max="1034" width="15.28515625" style="382" customWidth="1"/>
    <col min="1035" max="1035" width="13.140625" style="382" customWidth="1"/>
    <col min="1036" max="1036" width="16.7109375" style="382" customWidth="1"/>
    <col min="1037" max="1037" width="6" style="382" customWidth="1"/>
    <col min="1038" max="1280" width="15.28515625" style="382"/>
    <col min="1281" max="1281" width="3.85546875" style="382" customWidth="1"/>
    <col min="1282" max="1282" width="12.7109375" style="382" customWidth="1"/>
    <col min="1283" max="1283" width="11.140625" style="382" customWidth="1"/>
    <col min="1284" max="1284" width="16.140625" style="382" customWidth="1"/>
    <col min="1285" max="1285" width="8.5703125" style="382" customWidth="1"/>
    <col min="1286" max="1286" width="10.7109375" style="382" customWidth="1"/>
    <col min="1287" max="1287" width="15.28515625" style="382" customWidth="1"/>
    <col min="1288" max="1288" width="9.140625" style="382" customWidth="1"/>
    <col min="1289" max="1289" width="14" style="382" customWidth="1"/>
    <col min="1290" max="1290" width="15.28515625" style="382" customWidth="1"/>
    <col min="1291" max="1291" width="13.140625" style="382" customWidth="1"/>
    <col min="1292" max="1292" width="16.7109375" style="382" customWidth="1"/>
    <col min="1293" max="1293" width="6" style="382" customWidth="1"/>
    <col min="1294" max="1536" width="15.28515625" style="382"/>
    <col min="1537" max="1537" width="3.85546875" style="382" customWidth="1"/>
    <col min="1538" max="1538" width="12.7109375" style="382" customWidth="1"/>
    <col min="1539" max="1539" width="11.140625" style="382" customWidth="1"/>
    <col min="1540" max="1540" width="16.140625" style="382" customWidth="1"/>
    <col min="1541" max="1541" width="8.5703125" style="382" customWidth="1"/>
    <col min="1542" max="1542" width="10.7109375" style="382" customWidth="1"/>
    <col min="1543" max="1543" width="15.28515625" style="382" customWidth="1"/>
    <col min="1544" max="1544" width="9.140625" style="382" customWidth="1"/>
    <col min="1545" max="1545" width="14" style="382" customWidth="1"/>
    <col min="1546" max="1546" width="15.28515625" style="382" customWidth="1"/>
    <col min="1547" max="1547" width="13.140625" style="382" customWidth="1"/>
    <col min="1548" max="1548" width="16.7109375" style="382" customWidth="1"/>
    <col min="1549" max="1549" width="6" style="382" customWidth="1"/>
    <col min="1550" max="1792" width="15.28515625" style="382"/>
    <col min="1793" max="1793" width="3.85546875" style="382" customWidth="1"/>
    <col min="1794" max="1794" width="12.7109375" style="382" customWidth="1"/>
    <col min="1795" max="1795" width="11.140625" style="382" customWidth="1"/>
    <col min="1796" max="1796" width="16.140625" style="382" customWidth="1"/>
    <col min="1797" max="1797" width="8.5703125" style="382" customWidth="1"/>
    <col min="1798" max="1798" width="10.7109375" style="382" customWidth="1"/>
    <col min="1799" max="1799" width="15.28515625" style="382" customWidth="1"/>
    <col min="1800" max="1800" width="9.140625" style="382" customWidth="1"/>
    <col min="1801" max="1801" width="14" style="382" customWidth="1"/>
    <col min="1802" max="1802" width="15.28515625" style="382" customWidth="1"/>
    <col min="1803" max="1803" width="13.140625" style="382" customWidth="1"/>
    <col min="1804" max="1804" width="16.7109375" style="382" customWidth="1"/>
    <col min="1805" max="1805" width="6" style="382" customWidth="1"/>
    <col min="1806" max="2048" width="15.28515625" style="382"/>
    <col min="2049" max="2049" width="3.85546875" style="382" customWidth="1"/>
    <col min="2050" max="2050" width="12.7109375" style="382" customWidth="1"/>
    <col min="2051" max="2051" width="11.140625" style="382" customWidth="1"/>
    <col min="2052" max="2052" width="16.140625" style="382" customWidth="1"/>
    <col min="2053" max="2053" width="8.5703125" style="382" customWidth="1"/>
    <col min="2054" max="2054" width="10.7109375" style="382" customWidth="1"/>
    <col min="2055" max="2055" width="15.28515625" style="382" customWidth="1"/>
    <col min="2056" max="2056" width="9.140625" style="382" customWidth="1"/>
    <col min="2057" max="2057" width="14" style="382" customWidth="1"/>
    <col min="2058" max="2058" width="15.28515625" style="382" customWidth="1"/>
    <col min="2059" max="2059" width="13.140625" style="382" customWidth="1"/>
    <col min="2060" max="2060" width="16.7109375" style="382" customWidth="1"/>
    <col min="2061" max="2061" width="6" style="382" customWidth="1"/>
    <col min="2062" max="2304" width="15.28515625" style="382"/>
    <col min="2305" max="2305" width="3.85546875" style="382" customWidth="1"/>
    <col min="2306" max="2306" width="12.7109375" style="382" customWidth="1"/>
    <col min="2307" max="2307" width="11.140625" style="382" customWidth="1"/>
    <col min="2308" max="2308" width="16.140625" style="382" customWidth="1"/>
    <col min="2309" max="2309" width="8.5703125" style="382" customWidth="1"/>
    <col min="2310" max="2310" width="10.7109375" style="382" customWidth="1"/>
    <col min="2311" max="2311" width="15.28515625" style="382" customWidth="1"/>
    <col min="2312" max="2312" width="9.140625" style="382" customWidth="1"/>
    <col min="2313" max="2313" width="14" style="382" customWidth="1"/>
    <col min="2314" max="2314" width="15.28515625" style="382" customWidth="1"/>
    <col min="2315" max="2315" width="13.140625" style="382" customWidth="1"/>
    <col min="2316" max="2316" width="16.7109375" style="382" customWidth="1"/>
    <col min="2317" max="2317" width="6" style="382" customWidth="1"/>
    <col min="2318" max="2560" width="15.28515625" style="382"/>
    <col min="2561" max="2561" width="3.85546875" style="382" customWidth="1"/>
    <col min="2562" max="2562" width="12.7109375" style="382" customWidth="1"/>
    <col min="2563" max="2563" width="11.140625" style="382" customWidth="1"/>
    <col min="2564" max="2564" width="16.140625" style="382" customWidth="1"/>
    <col min="2565" max="2565" width="8.5703125" style="382" customWidth="1"/>
    <col min="2566" max="2566" width="10.7109375" style="382" customWidth="1"/>
    <col min="2567" max="2567" width="15.28515625" style="382" customWidth="1"/>
    <col min="2568" max="2568" width="9.140625" style="382" customWidth="1"/>
    <col min="2569" max="2569" width="14" style="382" customWidth="1"/>
    <col min="2570" max="2570" width="15.28515625" style="382" customWidth="1"/>
    <col min="2571" max="2571" width="13.140625" style="382" customWidth="1"/>
    <col min="2572" max="2572" width="16.7109375" style="382" customWidth="1"/>
    <col min="2573" max="2573" width="6" style="382" customWidth="1"/>
    <col min="2574" max="2816" width="15.28515625" style="382"/>
    <col min="2817" max="2817" width="3.85546875" style="382" customWidth="1"/>
    <col min="2818" max="2818" width="12.7109375" style="382" customWidth="1"/>
    <col min="2819" max="2819" width="11.140625" style="382" customWidth="1"/>
    <col min="2820" max="2820" width="16.140625" style="382" customWidth="1"/>
    <col min="2821" max="2821" width="8.5703125" style="382" customWidth="1"/>
    <col min="2822" max="2822" width="10.7109375" style="382" customWidth="1"/>
    <col min="2823" max="2823" width="15.28515625" style="382" customWidth="1"/>
    <col min="2824" max="2824" width="9.140625" style="382" customWidth="1"/>
    <col min="2825" max="2825" width="14" style="382" customWidth="1"/>
    <col min="2826" max="2826" width="15.28515625" style="382" customWidth="1"/>
    <col min="2827" max="2827" width="13.140625" style="382" customWidth="1"/>
    <col min="2828" max="2828" width="16.7109375" style="382" customWidth="1"/>
    <col min="2829" max="2829" width="6" style="382" customWidth="1"/>
    <col min="2830" max="3072" width="15.28515625" style="382"/>
    <col min="3073" max="3073" width="3.85546875" style="382" customWidth="1"/>
    <col min="3074" max="3074" width="12.7109375" style="382" customWidth="1"/>
    <col min="3075" max="3075" width="11.140625" style="382" customWidth="1"/>
    <col min="3076" max="3076" width="16.140625" style="382" customWidth="1"/>
    <col min="3077" max="3077" width="8.5703125" style="382" customWidth="1"/>
    <col min="3078" max="3078" width="10.7109375" style="382" customWidth="1"/>
    <col min="3079" max="3079" width="15.28515625" style="382" customWidth="1"/>
    <col min="3080" max="3080" width="9.140625" style="382" customWidth="1"/>
    <col min="3081" max="3081" width="14" style="382" customWidth="1"/>
    <col min="3082" max="3082" width="15.28515625" style="382" customWidth="1"/>
    <col min="3083" max="3083" width="13.140625" style="382" customWidth="1"/>
    <col min="3084" max="3084" width="16.7109375" style="382" customWidth="1"/>
    <col min="3085" max="3085" width="6" style="382" customWidth="1"/>
    <col min="3086" max="3328" width="15.28515625" style="382"/>
    <col min="3329" max="3329" width="3.85546875" style="382" customWidth="1"/>
    <col min="3330" max="3330" width="12.7109375" style="382" customWidth="1"/>
    <col min="3331" max="3331" width="11.140625" style="382" customWidth="1"/>
    <col min="3332" max="3332" width="16.140625" style="382" customWidth="1"/>
    <col min="3333" max="3333" width="8.5703125" style="382" customWidth="1"/>
    <col min="3334" max="3334" width="10.7109375" style="382" customWidth="1"/>
    <col min="3335" max="3335" width="15.28515625" style="382" customWidth="1"/>
    <col min="3336" max="3336" width="9.140625" style="382" customWidth="1"/>
    <col min="3337" max="3337" width="14" style="382" customWidth="1"/>
    <col min="3338" max="3338" width="15.28515625" style="382" customWidth="1"/>
    <col min="3339" max="3339" width="13.140625" style="382" customWidth="1"/>
    <col min="3340" max="3340" width="16.7109375" style="382" customWidth="1"/>
    <col min="3341" max="3341" width="6" style="382" customWidth="1"/>
    <col min="3342" max="3584" width="15.28515625" style="382"/>
    <col min="3585" max="3585" width="3.85546875" style="382" customWidth="1"/>
    <col min="3586" max="3586" width="12.7109375" style="382" customWidth="1"/>
    <col min="3587" max="3587" width="11.140625" style="382" customWidth="1"/>
    <col min="3588" max="3588" width="16.140625" style="382" customWidth="1"/>
    <col min="3589" max="3589" width="8.5703125" style="382" customWidth="1"/>
    <col min="3590" max="3590" width="10.7109375" style="382" customWidth="1"/>
    <col min="3591" max="3591" width="15.28515625" style="382" customWidth="1"/>
    <col min="3592" max="3592" width="9.140625" style="382" customWidth="1"/>
    <col min="3593" max="3593" width="14" style="382" customWidth="1"/>
    <col min="3594" max="3594" width="15.28515625" style="382" customWidth="1"/>
    <col min="3595" max="3595" width="13.140625" style="382" customWidth="1"/>
    <col min="3596" max="3596" width="16.7109375" style="382" customWidth="1"/>
    <col min="3597" max="3597" width="6" style="382" customWidth="1"/>
    <col min="3598" max="3840" width="15.28515625" style="382"/>
    <col min="3841" max="3841" width="3.85546875" style="382" customWidth="1"/>
    <col min="3842" max="3842" width="12.7109375" style="382" customWidth="1"/>
    <col min="3843" max="3843" width="11.140625" style="382" customWidth="1"/>
    <col min="3844" max="3844" width="16.140625" style="382" customWidth="1"/>
    <col min="3845" max="3845" width="8.5703125" style="382" customWidth="1"/>
    <col min="3846" max="3846" width="10.7109375" style="382" customWidth="1"/>
    <col min="3847" max="3847" width="15.28515625" style="382" customWidth="1"/>
    <col min="3848" max="3848" width="9.140625" style="382" customWidth="1"/>
    <col min="3849" max="3849" width="14" style="382" customWidth="1"/>
    <col min="3850" max="3850" width="15.28515625" style="382" customWidth="1"/>
    <col min="3851" max="3851" width="13.140625" style="382" customWidth="1"/>
    <col min="3852" max="3852" width="16.7109375" style="382" customWidth="1"/>
    <col min="3853" max="3853" width="6" style="382" customWidth="1"/>
    <col min="3854" max="4096" width="15.28515625" style="382"/>
    <col min="4097" max="4097" width="3.85546875" style="382" customWidth="1"/>
    <col min="4098" max="4098" width="12.7109375" style="382" customWidth="1"/>
    <col min="4099" max="4099" width="11.140625" style="382" customWidth="1"/>
    <col min="4100" max="4100" width="16.140625" style="382" customWidth="1"/>
    <col min="4101" max="4101" width="8.5703125" style="382" customWidth="1"/>
    <col min="4102" max="4102" width="10.7109375" style="382" customWidth="1"/>
    <col min="4103" max="4103" width="15.28515625" style="382" customWidth="1"/>
    <col min="4104" max="4104" width="9.140625" style="382" customWidth="1"/>
    <col min="4105" max="4105" width="14" style="382" customWidth="1"/>
    <col min="4106" max="4106" width="15.28515625" style="382" customWidth="1"/>
    <col min="4107" max="4107" width="13.140625" style="382" customWidth="1"/>
    <col min="4108" max="4108" width="16.7109375" style="382" customWidth="1"/>
    <col min="4109" max="4109" width="6" style="382" customWidth="1"/>
    <col min="4110" max="4352" width="15.28515625" style="382"/>
    <col min="4353" max="4353" width="3.85546875" style="382" customWidth="1"/>
    <col min="4354" max="4354" width="12.7109375" style="382" customWidth="1"/>
    <col min="4355" max="4355" width="11.140625" style="382" customWidth="1"/>
    <col min="4356" max="4356" width="16.140625" style="382" customWidth="1"/>
    <col min="4357" max="4357" width="8.5703125" style="382" customWidth="1"/>
    <col min="4358" max="4358" width="10.7109375" style="382" customWidth="1"/>
    <col min="4359" max="4359" width="15.28515625" style="382" customWidth="1"/>
    <col min="4360" max="4360" width="9.140625" style="382" customWidth="1"/>
    <col min="4361" max="4361" width="14" style="382" customWidth="1"/>
    <col min="4362" max="4362" width="15.28515625" style="382" customWidth="1"/>
    <col min="4363" max="4363" width="13.140625" style="382" customWidth="1"/>
    <col min="4364" max="4364" width="16.7109375" style="382" customWidth="1"/>
    <col min="4365" max="4365" width="6" style="382" customWidth="1"/>
    <col min="4366" max="4608" width="15.28515625" style="382"/>
    <col min="4609" max="4609" width="3.85546875" style="382" customWidth="1"/>
    <col min="4610" max="4610" width="12.7109375" style="382" customWidth="1"/>
    <col min="4611" max="4611" width="11.140625" style="382" customWidth="1"/>
    <col min="4612" max="4612" width="16.140625" style="382" customWidth="1"/>
    <col min="4613" max="4613" width="8.5703125" style="382" customWidth="1"/>
    <col min="4614" max="4614" width="10.7109375" style="382" customWidth="1"/>
    <col min="4615" max="4615" width="15.28515625" style="382" customWidth="1"/>
    <col min="4616" max="4616" width="9.140625" style="382" customWidth="1"/>
    <col min="4617" max="4617" width="14" style="382" customWidth="1"/>
    <col min="4618" max="4618" width="15.28515625" style="382" customWidth="1"/>
    <col min="4619" max="4619" width="13.140625" style="382" customWidth="1"/>
    <col min="4620" max="4620" width="16.7109375" style="382" customWidth="1"/>
    <col min="4621" max="4621" width="6" style="382" customWidth="1"/>
    <col min="4622" max="4864" width="15.28515625" style="382"/>
    <col min="4865" max="4865" width="3.85546875" style="382" customWidth="1"/>
    <col min="4866" max="4866" width="12.7109375" style="382" customWidth="1"/>
    <col min="4867" max="4867" width="11.140625" style="382" customWidth="1"/>
    <col min="4868" max="4868" width="16.140625" style="382" customWidth="1"/>
    <col min="4869" max="4869" width="8.5703125" style="382" customWidth="1"/>
    <col min="4870" max="4870" width="10.7109375" style="382" customWidth="1"/>
    <col min="4871" max="4871" width="15.28515625" style="382" customWidth="1"/>
    <col min="4872" max="4872" width="9.140625" style="382" customWidth="1"/>
    <col min="4873" max="4873" width="14" style="382" customWidth="1"/>
    <col min="4874" max="4874" width="15.28515625" style="382" customWidth="1"/>
    <col min="4875" max="4875" width="13.140625" style="382" customWidth="1"/>
    <col min="4876" max="4876" width="16.7109375" style="382" customWidth="1"/>
    <col min="4877" max="4877" width="6" style="382" customWidth="1"/>
    <col min="4878" max="5120" width="15.28515625" style="382"/>
    <col min="5121" max="5121" width="3.85546875" style="382" customWidth="1"/>
    <col min="5122" max="5122" width="12.7109375" style="382" customWidth="1"/>
    <col min="5123" max="5123" width="11.140625" style="382" customWidth="1"/>
    <col min="5124" max="5124" width="16.140625" style="382" customWidth="1"/>
    <col min="5125" max="5125" width="8.5703125" style="382" customWidth="1"/>
    <col min="5126" max="5126" width="10.7109375" style="382" customWidth="1"/>
    <col min="5127" max="5127" width="15.28515625" style="382" customWidth="1"/>
    <col min="5128" max="5128" width="9.140625" style="382" customWidth="1"/>
    <col min="5129" max="5129" width="14" style="382" customWidth="1"/>
    <col min="5130" max="5130" width="15.28515625" style="382" customWidth="1"/>
    <col min="5131" max="5131" width="13.140625" style="382" customWidth="1"/>
    <col min="5132" max="5132" width="16.7109375" style="382" customWidth="1"/>
    <col min="5133" max="5133" width="6" style="382" customWidth="1"/>
    <col min="5134" max="5376" width="15.28515625" style="382"/>
    <col min="5377" max="5377" width="3.85546875" style="382" customWidth="1"/>
    <col min="5378" max="5378" width="12.7109375" style="382" customWidth="1"/>
    <col min="5379" max="5379" width="11.140625" style="382" customWidth="1"/>
    <col min="5380" max="5380" width="16.140625" style="382" customWidth="1"/>
    <col min="5381" max="5381" width="8.5703125" style="382" customWidth="1"/>
    <col min="5382" max="5382" width="10.7109375" style="382" customWidth="1"/>
    <col min="5383" max="5383" width="15.28515625" style="382" customWidth="1"/>
    <col min="5384" max="5384" width="9.140625" style="382" customWidth="1"/>
    <col min="5385" max="5385" width="14" style="382" customWidth="1"/>
    <col min="5386" max="5386" width="15.28515625" style="382" customWidth="1"/>
    <col min="5387" max="5387" width="13.140625" style="382" customWidth="1"/>
    <col min="5388" max="5388" width="16.7109375" style="382" customWidth="1"/>
    <col min="5389" max="5389" width="6" style="382" customWidth="1"/>
    <col min="5390" max="5632" width="15.28515625" style="382"/>
    <col min="5633" max="5633" width="3.85546875" style="382" customWidth="1"/>
    <col min="5634" max="5634" width="12.7109375" style="382" customWidth="1"/>
    <col min="5635" max="5635" width="11.140625" style="382" customWidth="1"/>
    <col min="5636" max="5636" width="16.140625" style="382" customWidth="1"/>
    <col min="5637" max="5637" width="8.5703125" style="382" customWidth="1"/>
    <col min="5638" max="5638" width="10.7109375" style="382" customWidth="1"/>
    <col min="5639" max="5639" width="15.28515625" style="382" customWidth="1"/>
    <col min="5640" max="5640" width="9.140625" style="382" customWidth="1"/>
    <col min="5641" max="5641" width="14" style="382" customWidth="1"/>
    <col min="5642" max="5642" width="15.28515625" style="382" customWidth="1"/>
    <col min="5643" max="5643" width="13.140625" style="382" customWidth="1"/>
    <col min="5644" max="5644" width="16.7109375" style="382" customWidth="1"/>
    <col min="5645" max="5645" width="6" style="382" customWidth="1"/>
    <col min="5646" max="5888" width="15.28515625" style="382"/>
    <col min="5889" max="5889" width="3.85546875" style="382" customWidth="1"/>
    <col min="5890" max="5890" width="12.7109375" style="382" customWidth="1"/>
    <col min="5891" max="5891" width="11.140625" style="382" customWidth="1"/>
    <col min="5892" max="5892" width="16.140625" style="382" customWidth="1"/>
    <col min="5893" max="5893" width="8.5703125" style="382" customWidth="1"/>
    <col min="5894" max="5894" width="10.7109375" style="382" customWidth="1"/>
    <col min="5895" max="5895" width="15.28515625" style="382" customWidth="1"/>
    <col min="5896" max="5896" width="9.140625" style="382" customWidth="1"/>
    <col min="5897" max="5897" width="14" style="382" customWidth="1"/>
    <col min="5898" max="5898" width="15.28515625" style="382" customWidth="1"/>
    <col min="5899" max="5899" width="13.140625" style="382" customWidth="1"/>
    <col min="5900" max="5900" width="16.7109375" style="382" customWidth="1"/>
    <col min="5901" max="5901" width="6" style="382" customWidth="1"/>
    <col min="5902" max="6144" width="15.28515625" style="382"/>
    <col min="6145" max="6145" width="3.85546875" style="382" customWidth="1"/>
    <col min="6146" max="6146" width="12.7109375" style="382" customWidth="1"/>
    <col min="6147" max="6147" width="11.140625" style="382" customWidth="1"/>
    <col min="6148" max="6148" width="16.140625" style="382" customWidth="1"/>
    <col min="6149" max="6149" width="8.5703125" style="382" customWidth="1"/>
    <col min="6150" max="6150" width="10.7109375" style="382" customWidth="1"/>
    <col min="6151" max="6151" width="15.28515625" style="382" customWidth="1"/>
    <col min="6152" max="6152" width="9.140625" style="382" customWidth="1"/>
    <col min="6153" max="6153" width="14" style="382" customWidth="1"/>
    <col min="6154" max="6154" width="15.28515625" style="382" customWidth="1"/>
    <col min="6155" max="6155" width="13.140625" style="382" customWidth="1"/>
    <col min="6156" max="6156" width="16.7109375" style="382" customWidth="1"/>
    <col min="6157" max="6157" width="6" style="382" customWidth="1"/>
    <col min="6158" max="6400" width="15.28515625" style="382"/>
    <col min="6401" max="6401" width="3.85546875" style="382" customWidth="1"/>
    <col min="6402" max="6402" width="12.7109375" style="382" customWidth="1"/>
    <col min="6403" max="6403" width="11.140625" style="382" customWidth="1"/>
    <col min="6404" max="6404" width="16.140625" style="382" customWidth="1"/>
    <col min="6405" max="6405" width="8.5703125" style="382" customWidth="1"/>
    <col min="6406" max="6406" width="10.7109375" style="382" customWidth="1"/>
    <col min="6407" max="6407" width="15.28515625" style="382" customWidth="1"/>
    <col min="6408" max="6408" width="9.140625" style="382" customWidth="1"/>
    <col min="6409" max="6409" width="14" style="382" customWidth="1"/>
    <col min="6410" max="6410" width="15.28515625" style="382" customWidth="1"/>
    <col min="6411" max="6411" width="13.140625" style="382" customWidth="1"/>
    <col min="6412" max="6412" width="16.7109375" style="382" customWidth="1"/>
    <col min="6413" max="6413" width="6" style="382" customWidth="1"/>
    <col min="6414" max="6656" width="15.28515625" style="382"/>
    <col min="6657" max="6657" width="3.85546875" style="382" customWidth="1"/>
    <col min="6658" max="6658" width="12.7109375" style="382" customWidth="1"/>
    <col min="6659" max="6659" width="11.140625" style="382" customWidth="1"/>
    <col min="6660" max="6660" width="16.140625" style="382" customWidth="1"/>
    <col min="6661" max="6661" width="8.5703125" style="382" customWidth="1"/>
    <col min="6662" max="6662" width="10.7109375" style="382" customWidth="1"/>
    <col min="6663" max="6663" width="15.28515625" style="382" customWidth="1"/>
    <col min="6664" max="6664" width="9.140625" style="382" customWidth="1"/>
    <col min="6665" max="6665" width="14" style="382" customWidth="1"/>
    <col min="6666" max="6666" width="15.28515625" style="382" customWidth="1"/>
    <col min="6667" max="6667" width="13.140625" style="382" customWidth="1"/>
    <col min="6668" max="6668" width="16.7109375" style="382" customWidth="1"/>
    <col min="6669" max="6669" width="6" style="382" customWidth="1"/>
    <col min="6670" max="6912" width="15.28515625" style="382"/>
    <col min="6913" max="6913" width="3.85546875" style="382" customWidth="1"/>
    <col min="6914" max="6914" width="12.7109375" style="382" customWidth="1"/>
    <col min="6915" max="6915" width="11.140625" style="382" customWidth="1"/>
    <col min="6916" max="6916" width="16.140625" style="382" customWidth="1"/>
    <col min="6917" max="6917" width="8.5703125" style="382" customWidth="1"/>
    <col min="6918" max="6918" width="10.7109375" style="382" customWidth="1"/>
    <col min="6919" max="6919" width="15.28515625" style="382" customWidth="1"/>
    <col min="6920" max="6920" width="9.140625" style="382" customWidth="1"/>
    <col min="6921" max="6921" width="14" style="382" customWidth="1"/>
    <col min="6922" max="6922" width="15.28515625" style="382" customWidth="1"/>
    <col min="6923" max="6923" width="13.140625" style="382" customWidth="1"/>
    <col min="6924" max="6924" width="16.7109375" style="382" customWidth="1"/>
    <col min="6925" max="6925" width="6" style="382" customWidth="1"/>
    <col min="6926" max="7168" width="15.28515625" style="382"/>
    <col min="7169" max="7169" width="3.85546875" style="382" customWidth="1"/>
    <col min="7170" max="7170" width="12.7109375" style="382" customWidth="1"/>
    <col min="7171" max="7171" width="11.140625" style="382" customWidth="1"/>
    <col min="7172" max="7172" width="16.140625" style="382" customWidth="1"/>
    <col min="7173" max="7173" width="8.5703125" style="382" customWidth="1"/>
    <col min="7174" max="7174" width="10.7109375" style="382" customWidth="1"/>
    <col min="7175" max="7175" width="15.28515625" style="382" customWidth="1"/>
    <col min="7176" max="7176" width="9.140625" style="382" customWidth="1"/>
    <col min="7177" max="7177" width="14" style="382" customWidth="1"/>
    <col min="7178" max="7178" width="15.28515625" style="382" customWidth="1"/>
    <col min="7179" max="7179" width="13.140625" style="382" customWidth="1"/>
    <col min="7180" max="7180" width="16.7109375" style="382" customWidth="1"/>
    <col min="7181" max="7181" width="6" style="382" customWidth="1"/>
    <col min="7182" max="7424" width="15.28515625" style="382"/>
    <col min="7425" max="7425" width="3.85546875" style="382" customWidth="1"/>
    <col min="7426" max="7426" width="12.7109375" style="382" customWidth="1"/>
    <col min="7427" max="7427" width="11.140625" style="382" customWidth="1"/>
    <col min="7428" max="7428" width="16.140625" style="382" customWidth="1"/>
    <col min="7429" max="7429" width="8.5703125" style="382" customWidth="1"/>
    <col min="7430" max="7430" width="10.7109375" style="382" customWidth="1"/>
    <col min="7431" max="7431" width="15.28515625" style="382" customWidth="1"/>
    <col min="7432" max="7432" width="9.140625" style="382" customWidth="1"/>
    <col min="7433" max="7433" width="14" style="382" customWidth="1"/>
    <col min="7434" max="7434" width="15.28515625" style="382" customWidth="1"/>
    <col min="7435" max="7435" width="13.140625" style="382" customWidth="1"/>
    <col min="7436" max="7436" width="16.7109375" style="382" customWidth="1"/>
    <col min="7437" max="7437" width="6" style="382" customWidth="1"/>
    <col min="7438" max="7680" width="15.28515625" style="382"/>
    <col min="7681" max="7681" width="3.85546875" style="382" customWidth="1"/>
    <col min="7682" max="7682" width="12.7109375" style="382" customWidth="1"/>
    <col min="7683" max="7683" width="11.140625" style="382" customWidth="1"/>
    <col min="7684" max="7684" width="16.140625" style="382" customWidth="1"/>
    <col min="7685" max="7685" width="8.5703125" style="382" customWidth="1"/>
    <col min="7686" max="7686" width="10.7109375" style="382" customWidth="1"/>
    <col min="7687" max="7687" width="15.28515625" style="382" customWidth="1"/>
    <col min="7688" max="7688" width="9.140625" style="382" customWidth="1"/>
    <col min="7689" max="7689" width="14" style="382" customWidth="1"/>
    <col min="7690" max="7690" width="15.28515625" style="382" customWidth="1"/>
    <col min="7691" max="7691" width="13.140625" style="382" customWidth="1"/>
    <col min="7692" max="7692" width="16.7109375" style="382" customWidth="1"/>
    <col min="7693" max="7693" width="6" style="382" customWidth="1"/>
    <col min="7694" max="7936" width="15.28515625" style="382"/>
    <col min="7937" max="7937" width="3.85546875" style="382" customWidth="1"/>
    <col min="7938" max="7938" width="12.7109375" style="382" customWidth="1"/>
    <col min="7939" max="7939" width="11.140625" style="382" customWidth="1"/>
    <col min="7940" max="7940" width="16.140625" style="382" customWidth="1"/>
    <col min="7941" max="7941" width="8.5703125" style="382" customWidth="1"/>
    <col min="7942" max="7942" width="10.7109375" style="382" customWidth="1"/>
    <col min="7943" max="7943" width="15.28515625" style="382" customWidth="1"/>
    <col min="7944" max="7944" width="9.140625" style="382" customWidth="1"/>
    <col min="7945" max="7945" width="14" style="382" customWidth="1"/>
    <col min="7946" max="7946" width="15.28515625" style="382" customWidth="1"/>
    <col min="7947" max="7947" width="13.140625" style="382" customWidth="1"/>
    <col min="7948" max="7948" width="16.7109375" style="382" customWidth="1"/>
    <col min="7949" max="7949" width="6" style="382" customWidth="1"/>
    <col min="7950" max="8192" width="15.28515625" style="382"/>
    <col min="8193" max="8193" width="3.85546875" style="382" customWidth="1"/>
    <col min="8194" max="8194" width="12.7109375" style="382" customWidth="1"/>
    <col min="8195" max="8195" width="11.140625" style="382" customWidth="1"/>
    <col min="8196" max="8196" width="16.140625" style="382" customWidth="1"/>
    <col min="8197" max="8197" width="8.5703125" style="382" customWidth="1"/>
    <col min="8198" max="8198" width="10.7109375" style="382" customWidth="1"/>
    <col min="8199" max="8199" width="15.28515625" style="382" customWidth="1"/>
    <col min="8200" max="8200" width="9.140625" style="382" customWidth="1"/>
    <col min="8201" max="8201" width="14" style="382" customWidth="1"/>
    <col min="8202" max="8202" width="15.28515625" style="382" customWidth="1"/>
    <col min="8203" max="8203" width="13.140625" style="382" customWidth="1"/>
    <col min="8204" max="8204" width="16.7109375" style="382" customWidth="1"/>
    <col min="8205" max="8205" width="6" style="382" customWidth="1"/>
    <col min="8206" max="8448" width="15.28515625" style="382"/>
    <col min="8449" max="8449" width="3.85546875" style="382" customWidth="1"/>
    <col min="8450" max="8450" width="12.7109375" style="382" customWidth="1"/>
    <col min="8451" max="8451" width="11.140625" style="382" customWidth="1"/>
    <col min="8452" max="8452" width="16.140625" style="382" customWidth="1"/>
    <col min="8453" max="8453" width="8.5703125" style="382" customWidth="1"/>
    <col min="8454" max="8454" width="10.7109375" style="382" customWidth="1"/>
    <col min="8455" max="8455" width="15.28515625" style="382" customWidth="1"/>
    <col min="8456" max="8456" width="9.140625" style="382" customWidth="1"/>
    <col min="8457" max="8457" width="14" style="382" customWidth="1"/>
    <col min="8458" max="8458" width="15.28515625" style="382" customWidth="1"/>
    <col min="8459" max="8459" width="13.140625" style="382" customWidth="1"/>
    <col min="8460" max="8460" width="16.7109375" style="382" customWidth="1"/>
    <col min="8461" max="8461" width="6" style="382" customWidth="1"/>
    <col min="8462" max="8704" width="15.28515625" style="382"/>
    <col min="8705" max="8705" width="3.85546875" style="382" customWidth="1"/>
    <col min="8706" max="8706" width="12.7109375" style="382" customWidth="1"/>
    <col min="8707" max="8707" width="11.140625" style="382" customWidth="1"/>
    <col min="8708" max="8708" width="16.140625" style="382" customWidth="1"/>
    <col min="8709" max="8709" width="8.5703125" style="382" customWidth="1"/>
    <col min="8710" max="8710" width="10.7109375" style="382" customWidth="1"/>
    <col min="8711" max="8711" width="15.28515625" style="382" customWidth="1"/>
    <col min="8712" max="8712" width="9.140625" style="382" customWidth="1"/>
    <col min="8713" max="8713" width="14" style="382" customWidth="1"/>
    <col min="8714" max="8714" width="15.28515625" style="382" customWidth="1"/>
    <col min="8715" max="8715" width="13.140625" style="382" customWidth="1"/>
    <col min="8716" max="8716" width="16.7109375" style="382" customWidth="1"/>
    <col min="8717" max="8717" width="6" style="382" customWidth="1"/>
    <col min="8718" max="8960" width="15.28515625" style="382"/>
    <col min="8961" max="8961" width="3.85546875" style="382" customWidth="1"/>
    <col min="8962" max="8962" width="12.7109375" style="382" customWidth="1"/>
    <col min="8963" max="8963" width="11.140625" style="382" customWidth="1"/>
    <col min="8964" max="8964" width="16.140625" style="382" customWidth="1"/>
    <col min="8965" max="8965" width="8.5703125" style="382" customWidth="1"/>
    <col min="8966" max="8966" width="10.7109375" style="382" customWidth="1"/>
    <col min="8967" max="8967" width="15.28515625" style="382" customWidth="1"/>
    <col min="8968" max="8968" width="9.140625" style="382" customWidth="1"/>
    <col min="8969" max="8969" width="14" style="382" customWidth="1"/>
    <col min="8970" max="8970" width="15.28515625" style="382" customWidth="1"/>
    <col min="8971" max="8971" width="13.140625" style="382" customWidth="1"/>
    <col min="8972" max="8972" width="16.7109375" style="382" customWidth="1"/>
    <col min="8973" max="8973" width="6" style="382" customWidth="1"/>
    <col min="8974" max="9216" width="15.28515625" style="382"/>
    <col min="9217" max="9217" width="3.85546875" style="382" customWidth="1"/>
    <col min="9218" max="9218" width="12.7109375" style="382" customWidth="1"/>
    <col min="9219" max="9219" width="11.140625" style="382" customWidth="1"/>
    <col min="9220" max="9220" width="16.140625" style="382" customWidth="1"/>
    <col min="9221" max="9221" width="8.5703125" style="382" customWidth="1"/>
    <col min="9222" max="9222" width="10.7109375" style="382" customWidth="1"/>
    <col min="9223" max="9223" width="15.28515625" style="382" customWidth="1"/>
    <col min="9224" max="9224" width="9.140625" style="382" customWidth="1"/>
    <col min="9225" max="9225" width="14" style="382" customWidth="1"/>
    <col min="9226" max="9226" width="15.28515625" style="382" customWidth="1"/>
    <col min="9227" max="9227" width="13.140625" style="382" customWidth="1"/>
    <col min="9228" max="9228" width="16.7109375" style="382" customWidth="1"/>
    <col min="9229" max="9229" width="6" style="382" customWidth="1"/>
    <col min="9230" max="9472" width="15.28515625" style="382"/>
    <col min="9473" max="9473" width="3.85546875" style="382" customWidth="1"/>
    <col min="9474" max="9474" width="12.7109375" style="382" customWidth="1"/>
    <col min="9475" max="9475" width="11.140625" style="382" customWidth="1"/>
    <col min="9476" max="9476" width="16.140625" style="382" customWidth="1"/>
    <col min="9477" max="9477" width="8.5703125" style="382" customWidth="1"/>
    <col min="9478" max="9478" width="10.7109375" style="382" customWidth="1"/>
    <col min="9479" max="9479" width="15.28515625" style="382" customWidth="1"/>
    <col min="9480" max="9480" width="9.140625" style="382" customWidth="1"/>
    <col min="9481" max="9481" width="14" style="382" customWidth="1"/>
    <col min="9482" max="9482" width="15.28515625" style="382" customWidth="1"/>
    <col min="9483" max="9483" width="13.140625" style="382" customWidth="1"/>
    <col min="9484" max="9484" width="16.7109375" style="382" customWidth="1"/>
    <col min="9485" max="9485" width="6" style="382" customWidth="1"/>
    <col min="9486" max="9728" width="15.28515625" style="382"/>
    <col min="9729" max="9729" width="3.85546875" style="382" customWidth="1"/>
    <col min="9730" max="9730" width="12.7109375" style="382" customWidth="1"/>
    <col min="9731" max="9731" width="11.140625" style="382" customWidth="1"/>
    <col min="9732" max="9732" width="16.140625" style="382" customWidth="1"/>
    <col min="9733" max="9733" width="8.5703125" style="382" customWidth="1"/>
    <col min="9734" max="9734" width="10.7109375" style="382" customWidth="1"/>
    <col min="9735" max="9735" width="15.28515625" style="382" customWidth="1"/>
    <col min="9736" max="9736" width="9.140625" style="382" customWidth="1"/>
    <col min="9737" max="9737" width="14" style="382" customWidth="1"/>
    <col min="9738" max="9738" width="15.28515625" style="382" customWidth="1"/>
    <col min="9739" max="9739" width="13.140625" style="382" customWidth="1"/>
    <col min="9740" max="9740" width="16.7109375" style="382" customWidth="1"/>
    <col min="9741" max="9741" width="6" style="382" customWidth="1"/>
    <col min="9742" max="9984" width="15.28515625" style="382"/>
    <col min="9985" max="9985" width="3.85546875" style="382" customWidth="1"/>
    <col min="9986" max="9986" width="12.7109375" style="382" customWidth="1"/>
    <col min="9987" max="9987" width="11.140625" style="382" customWidth="1"/>
    <col min="9988" max="9988" width="16.140625" style="382" customWidth="1"/>
    <col min="9989" max="9989" width="8.5703125" style="382" customWidth="1"/>
    <col min="9990" max="9990" width="10.7109375" style="382" customWidth="1"/>
    <col min="9991" max="9991" width="15.28515625" style="382" customWidth="1"/>
    <col min="9992" max="9992" width="9.140625" style="382" customWidth="1"/>
    <col min="9993" max="9993" width="14" style="382" customWidth="1"/>
    <col min="9994" max="9994" width="15.28515625" style="382" customWidth="1"/>
    <col min="9995" max="9995" width="13.140625" style="382" customWidth="1"/>
    <col min="9996" max="9996" width="16.7109375" style="382" customWidth="1"/>
    <col min="9997" max="9997" width="6" style="382" customWidth="1"/>
    <col min="9998" max="10240" width="15.28515625" style="382"/>
    <col min="10241" max="10241" width="3.85546875" style="382" customWidth="1"/>
    <col min="10242" max="10242" width="12.7109375" style="382" customWidth="1"/>
    <col min="10243" max="10243" width="11.140625" style="382" customWidth="1"/>
    <col min="10244" max="10244" width="16.140625" style="382" customWidth="1"/>
    <col min="10245" max="10245" width="8.5703125" style="382" customWidth="1"/>
    <col min="10246" max="10246" width="10.7109375" style="382" customWidth="1"/>
    <col min="10247" max="10247" width="15.28515625" style="382" customWidth="1"/>
    <col min="10248" max="10248" width="9.140625" style="382" customWidth="1"/>
    <col min="10249" max="10249" width="14" style="382" customWidth="1"/>
    <col min="10250" max="10250" width="15.28515625" style="382" customWidth="1"/>
    <col min="10251" max="10251" width="13.140625" style="382" customWidth="1"/>
    <col min="10252" max="10252" width="16.7109375" style="382" customWidth="1"/>
    <col min="10253" max="10253" width="6" style="382" customWidth="1"/>
    <col min="10254" max="10496" width="15.28515625" style="382"/>
    <col min="10497" max="10497" width="3.85546875" style="382" customWidth="1"/>
    <col min="10498" max="10498" width="12.7109375" style="382" customWidth="1"/>
    <col min="10499" max="10499" width="11.140625" style="382" customWidth="1"/>
    <col min="10500" max="10500" width="16.140625" style="382" customWidth="1"/>
    <col min="10501" max="10501" width="8.5703125" style="382" customWidth="1"/>
    <col min="10502" max="10502" width="10.7109375" style="382" customWidth="1"/>
    <col min="10503" max="10503" width="15.28515625" style="382" customWidth="1"/>
    <col min="10504" max="10504" width="9.140625" style="382" customWidth="1"/>
    <col min="10505" max="10505" width="14" style="382" customWidth="1"/>
    <col min="10506" max="10506" width="15.28515625" style="382" customWidth="1"/>
    <col min="10507" max="10507" width="13.140625" style="382" customWidth="1"/>
    <col min="10508" max="10508" width="16.7109375" style="382" customWidth="1"/>
    <col min="10509" max="10509" width="6" style="382" customWidth="1"/>
    <col min="10510" max="10752" width="15.28515625" style="382"/>
    <col min="10753" max="10753" width="3.85546875" style="382" customWidth="1"/>
    <col min="10754" max="10754" width="12.7109375" style="382" customWidth="1"/>
    <col min="10755" max="10755" width="11.140625" style="382" customWidth="1"/>
    <col min="10756" max="10756" width="16.140625" style="382" customWidth="1"/>
    <col min="10757" max="10757" width="8.5703125" style="382" customWidth="1"/>
    <col min="10758" max="10758" width="10.7109375" style="382" customWidth="1"/>
    <col min="10759" max="10759" width="15.28515625" style="382" customWidth="1"/>
    <col min="10760" max="10760" width="9.140625" style="382" customWidth="1"/>
    <col min="10761" max="10761" width="14" style="382" customWidth="1"/>
    <col min="10762" max="10762" width="15.28515625" style="382" customWidth="1"/>
    <col min="10763" max="10763" width="13.140625" style="382" customWidth="1"/>
    <col min="10764" max="10764" width="16.7109375" style="382" customWidth="1"/>
    <col min="10765" max="10765" width="6" style="382" customWidth="1"/>
    <col min="10766" max="11008" width="15.28515625" style="382"/>
    <col min="11009" max="11009" width="3.85546875" style="382" customWidth="1"/>
    <col min="11010" max="11010" width="12.7109375" style="382" customWidth="1"/>
    <col min="11011" max="11011" width="11.140625" style="382" customWidth="1"/>
    <col min="11012" max="11012" width="16.140625" style="382" customWidth="1"/>
    <col min="11013" max="11013" width="8.5703125" style="382" customWidth="1"/>
    <col min="11014" max="11014" width="10.7109375" style="382" customWidth="1"/>
    <col min="11015" max="11015" width="15.28515625" style="382" customWidth="1"/>
    <col min="11016" max="11016" width="9.140625" style="382" customWidth="1"/>
    <col min="11017" max="11017" width="14" style="382" customWidth="1"/>
    <col min="11018" max="11018" width="15.28515625" style="382" customWidth="1"/>
    <col min="11019" max="11019" width="13.140625" style="382" customWidth="1"/>
    <col min="11020" max="11020" width="16.7109375" style="382" customWidth="1"/>
    <col min="11021" max="11021" width="6" style="382" customWidth="1"/>
    <col min="11022" max="11264" width="15.28515625" style="382"/>
    <col min="11265" max="11265" width="3.85546875" style="382" customWidth="1"/>
    <col min="11266" max="11266" width="12.7109375" style="382" customWidth="1"/>
    <col min="11267" max="11267" width="11.140625" style="382" customWidth="1"/>
    <col min="11268" max="11268" width="16.140625" style="382" customWidth="1"/>
    <col min="11269" max="11269" width="8.5703125" style="382" customWidth="1"/>
    <col min="11270" max="11270" width="10.7109375" style="382" customWidth="1"/>
    <col min="11271" max="11271" width="15.28515625" style="382" customWidth="1"/>
    <col min="11272" max="11272" width="9.140625" style="382" customWidth="1"/>
    <col min="11273" max="11273" width="14" style="382" customWidth="1"/>
    <col min="11274" max="11274" width="15.28515625" style="382" customWidth="1"/>
    <col min="11275" max="11275" width="13.140625" style="382" customWidth="1"/>
    <col min="11276" max="11276" width="16.7109375" style="382" customWidth="1"/>
    <col min="11277" max="11277" width="6" style="382" customWidth="1"/>
    <col min="11278" max="11520" width="15.28515625" style="382"/>
    <col min="11521" max="11521" width="3.85546875" style="382" customWidth="1"/>
    <col min="11522" max="11522" width="12.7109375" style="382" customWidth="1"/>
    <col min="11523" max="11523" width="11.140625" style="382" customWidth="1"/>
    <col min="11524" max="11524" width="16.140625" style="382" customWidth="1"/>
    <col min="11525" max="11525" width="8.5703125" style="382" customWidth="1"/>
    <col min="11526" max="11526" width="10.7109375" style="382" customWidth="1"/>
    <col min="11527" max="11527" width="15.28515625" style="382" customWidth="1"/>
    <col min="11528" max="11528" width="9.140625" style="382" customWidth="1"/>
    <col min="11529" max="11529" width="14" style="382" customWidth="1"/>
    <col min="11530" max="11530" width="15.28515625" style="382" customWidth="1"/>
    <col min="11531" max="11531" width="13.140625" style="382" customWidth="1"/>
    <col min="11532" max="11532" width="16.7109375" style="382" customWidth="1"/>
    <col min="11533" max="11533" width="6" style="382" customWidth="1"/>
    <col min="11534" max="11776" width="15.28515625" style="382"/>
    <col min="11777" max="11777" width="3.85546875" style="382" customWidth="1"/>
    <col min="11778" max="11778" width="12.7109375" style="382" customWidth="1"/>
    <col min="11779" max="11779" width="11.140625" style="382" customWidth="1"/>
    <col min="11780" max="11780" width="16.140625" style="382" customWidth="1"/>
    <col min="11781" max="11781" width="8.5703125" style="382" customWidth="1"/>
    <col min="11782" max="11782" width="10.7109375" style="382" customWidth="1"/>
    <col min="11783" max="11783" width="15.28515625" style="382" customWidth="1"/>
    <col min="11784" max="11784" width="9.140625" style="382" customWidth="1"/>
    <col min="11785" max="11785" width="14" style="382" customWidth="1"/>
    <col min="11786" max="11786" width="15.28515625" style="382" customWidth="1"/>
    <col min="11787" max="11787" width="13.140625" style="382" customWidth="1"/>
    <col min="11788" max="11788" width="16.7109375" style="382" customWidth="1"/>
    <col min="11789" max="11789" width="6" style="382" customWidth="1"/>
    <col min="11790" max="12032" width="15.28515625" style="382"/>
    <col min="12033" max="12033" width="3.85546875" style="382" customWidth="1"/>
    <col min="12034" max="12034" width="12.7109375" style="382" customWidth="1"/>
    <col min="12035" max="12035" width="11.140625" style="382" customWidth="1"/>
    <col min="12036" max="12036" width="16.140625" style="382" customWidth="1"/>
    <col min="12037" max="12037" width="8.5703125" style="382" customWidth="1"/>
    <col min="12038" max="12038" width="10.7109375" style="382" customWidth="1"/>
    <col min="12039" max="12039" width="15.28515625" style="382" customWidth="1"/>
    <col min="12040" max="12040" width="9.140625" style="382" customWidth="1"/>
    <col min="12041" max="12041" width="14" style="382" customWidth="1"/>
    <col min="12042" max="12042" width="15.28515625" style="382" customWidth="1"/>
    <col min="12043" max="12043" width="13.140625" style="382" customWidth="1"/>
    <col min="12044" max="12044" width="16.7109375" style="382" customWidth="1"/>
    <col min="12045" max="12045" width="6" style="382" customWidth="1"/>
    <col min="12046" max="12288" width="15.28515625" style="382"/>
    <col min="12289" max="12289" width="3.85546875" style="382" customWidth="1"/>
    <col min="12290" max="12290" width="12.7109375" style="382" customWidth="1"/>
    <col min="12291" max="12291" width="11.140625" style="382" customWidth="1"/>
    <col min="12292" max="12292" width="16.140625" style="382" customWidth="1"/>
    <col min="12293" max="12293" width="8.5703125" style="382" customWidth="1"/>
    <col min="12294" max="12294" width="10.7109375" style="382" customWidth="1"/>
    <col min="12295" max="12295" width="15.28515625" style="382" customWidth="1"/>
    <col min="12296" max="12296" width="9.140625" style="382" customWidth="1"/>
    <col min="12297" max="12297" width="14" style="382" customWidth="1"/>
    <col min="12298" max="12298" width="15.28515625" style="382" customWidth="1"/>
    <col min="12299" max="12299" width="13.140625" style="382" customWidth="1"/>
    <col min="12300" max="12300" width="16.7109375" style="382" customWidth="1"/>
    <col min="12301" max="12301" width="6" style="382" customWidth="1"/>
    <col min="12302" max="12544" width="15.28515625" style="382"/>
    <col min="12545" max="12545" width="3.85546875" style="382" customWidth="1"/>
    <col min="12546" max="12546" width="12.7109375" style="382" customWidth="1"/>
    <col min="12547" max="12547" width="11.140625" style="382" customWidth="1"/>
    <col min="12548" max="12548" width="16.140625" style="382" customWidth="1"/>
    <col min="12549" max="12549" width="8.5703125" style="382" customWidth="1"/>
    <col min="12550" max="12550" width="10.7109375" style="382" customWidth="1"/>
    <col min="12551" max="12551" width="15.28515625" style="382" customWidth="1"/>
    <col min="12552" max="12552" width="9.140625" style="382" customWidth="1"/>
    <col min="12553" max="12553" width="14" style="382" customWidth="1"/>
    <col min="12554" max="12554" width="15.28515625" style="382" customWidth="1"/>
    <col min="12555" max="12555" width="13.140625" style="382" customWidth="1"/>
    <col min="12556" max="12556" width="16.7109375" style="382" customWidth="1"/>
    <col min="12557" max="12557" width="6" style="382" customWidth="1"/>
    <col min="12558" max="12800" width="15.28515625" style="382"/>
    <col min="12801" max="12801" width="3.85546875" style="382" customWidth="1"/>
    <col min="12802" max="12802" width="12.7109375" style="382" customWidth="1"/>
    <col min="12803" max="12803" width="11.140625" style="382" customWidth="1"/>
    <col min="12804" max="12804" width="16.140625" style="382" customWidth="1"/>
    <col min="12805" max="12805" width="8.5703125" style="382" customWidth="1"/>
    <col min="12806" max="12806" width="10.7109375" style="382" customWidth="1"/>
    <col min="12807" max="12807" width="15.28515625" style="382" customWidth="1"/>
    <col min="12808" max="12808" width="9.140625" style="382" customWidth="1"/>
    <col min="12809" max="12809" width="14" style="382" customWidth="1"/>
    <col min="12810" max="12810" width="15.28515625" style="382" customWidth="1"/>
    <col min="12811" max="12811" width="13.140625" style="382" customWidth="1"/>
    <col min="12812" max="12812" width="16.7109375" style="382" customWidth="1"/>
    <col min="12813" max="12813" width="6" style="382" customWidth="1"/>
    <col min="12814" max="13056" width="15.28515625" style="382"/>
    <col min="13057" max="13057" width="3.85546875" style="382" customWidth="1"/>
    <col min="13058" max="13058" width="12.7109375" style="382" customWidth="1"/>
    <col min="13059" max="13059" width="11.140625" style="382" customWidth="1"/>
    <col min="13060" max="13060" width="16.140625" style="382" customWidth="1"/>
    <col min="13061" max="13061" width="8.5703125" style="382" customWidth="1"/>
    <col min="13062" max="13062" width="10.7109375" style="382" customWidth="1"/>
    <col min="13063" max="13063" width="15.28515625" style="382" customWidth="1"/>
    <col min="13064" max="13064" width="9.140625" style="382" customWidth="1"/>
    <col min="13065" max="13065" width="14" style="382" customWidth="1"/>
    <col min="13066" max="13066" width="15.28515625" style="382" customWidth="1"/>
    <col min="13067" max="13067" width="13.140625" style="382" customWidth="1"/>
    <col min="13068" max="13068" width="16.7109375" style="382" customWidth="1"/>
    <col min="13069" max="13069" width="6" style="382" customWidth="1"/>
    <col min="13070" max="13312" width="15.28515625" style="382"/>
    <col min="13313" max="13313" width="3.85546875" style="382" customWidth="1"/>
    <col min="13314" max="13314" width="12.7109375" style="382" customWidth="1"/>
    <col min="13315" max="13315" width="11.140625" style="382" customWidth="1"/>
    <col min="13316" max="13316" width="16.140625" style="382" customWidth="1"/>
    <col min="13317" max="13317" width="8.5703125" style="382" customWidth="1"/>
    <col min="13318" max="13318" width="10.7109375" style="382" customWidth="1"/>
    <col min="13319" max="13319" width="15.28515625" style="382" customWidth="1"/>
    <col min="13320" max="13320" width="9.140625" style="382" customWidth="1"/>
    <col min="13321" max="13321" width="14" style="382" customWidth="1"/>
    <col min="13322" max="13322" width="15.28515625" style="382" customWidth="1"/>
    <col min="13323" max="13323" width="13.140625" style="382" customWidth="1"/>
    <col min="13324" max="13324" width="16.7109375" style="382" customWidth="1"/>
    <col min="13325" max="13325" width="6" style="382" customWidth="1"/>
    <col min="13326" max="13568" width="15.28515625" style="382"/>
    <col min="13569" max="13569" width="3.85546875" style="382" customWidth="1"/>
    <col min="13570" max="13570" width="12.7109375" style="382" customWidth="1"/>
    <col min="13571" max="13571" width="11.140625" style="382" customWidth="1"/>
    <col min="13572" max="13572" width="16.140625" style="382" customWidth="1"/>
    <col min="13573" max="13573" width="8.5703125" style="382" customWidth="1"/>
    <col min="13574" max="13574" width="10.7109375" style="382" customWidth="1"/>
    <col min="13575" max="13575" width="15.28515625" style="382" customWidth="1"/>
    <col min="13576" max="13576" width="9.140625" style="382" customWidth="1"/>
    <col min="13577" max="13577" width="14" style="382" customWidth="1"/>
    <col min="13578" max="13578" width="15.28515625" style="382" customWidth="1"/>
    <col min="13579" max="13579" width="13.140625" style="382" customWidth="1"/>
    <col min="13580" max="13580" width="16.7109375" style="382" customWidth="1"/>
    <col min="13581" max="13581" width="6" style="382" customWidth="1"/>
    <col min="13582" max="13824" width="15.28515625" style="382"/>
    <col min="13825" max="13825" width="3.85546875" style="382" customWidth="1"/>
    <col min="13826" max="13826" width="12.7109375" style="382" customWidth="1"/>
    <col min="13827" max="13827" width="11.140625" style="382" customWidth="1"/>
    <col min="13828" max="13828" width="16.140625" style="382" customWidth="1"/>
    <col min="13829" max="13829" width="8.5703125" style="382" customWidth="1"/>
    <col min="13830" max="13830" width="10.7109375" style="382" customWidth="1"/>
    <col min="13831" max="13831" width="15.28515625" style="382" customWidth="1"/>
    <col min="13832" max="13832" width="9.140625" style="382" customWidth="1"/>
    <col min="13833" max="13833" width="14" style="382" customWidth="1"/>
    <col min="13834" max="13834" width="15.28515625" style="382" customWidth="1"/>
    <col min="13835" max="13835" width="13.140625" style="382" customWidth="1"/>
    <col min="13836" max="13836" width="16.7109375" style="382" customWidth="1"/>
    <col min="13837" max="13837" width="6" style="382" customWidth="1"/>
    <col min="13838" max="14080" width="15.28515625" style="382"/>
    <col min="14081" max="14081" width="3.85546875" style="382" customWidth="1"/>
    <col min="14082" max="14082" width="12.7109375" style="382" customWidth="1"/>
    <col min="14083" max="14083" width="11.140625" style="382" customWidth="1"/>
    <col min="14084" max="14084" width="16.140625" style="382" customWidth="1"/>
    <col min="14085" max="14085" width="8.5703125" style="382" customWidth="1"/>
    <col min="14086" max="14086" width="10.7109375" style="382" customWidth="1"/>
    <col min="14087" max="14087" width="15.28515625" style="382" customWidth="1"/>
    <col min="14088" max="14088" width="9.140625" style="382" customWidth="1"/>
    <col min="14089" max="14089" width="14" style="382" customWidth="1"/>
    <col min="14090" max="14090" width="15.28515625" style="382" customWidth="1"/>
    <col min="14091" max="14091" width="13.140625" style="382" customWidth="1"/>
    <col min="14092" max="14092" width="16.7109375" style="382" customWidth="1"/>
    <col min="14093" max="14093" width="6" style="382" customWidth="1"/>
    <col min="14094" max="14336" width="15.28515625" style="382"/>
    <col min="14337" max="14337" width="3.85546875" style="382" customWidth="1"/>
    <col min="14338" max="14338" width="12.7109375" style="382" customWidth="1"/>
    <col min="14339" max="14339" width="11.140625" style="382" customWidth="1"/>
    <col min="14340" max="14340" width="16.140625" style="382" customWidth="1"/>
    <col min="14341" max="14341" width="8.5703125" style="382" customWidth="1"/>
    <col min="14342" max="14342" width="10.7109375" style="382" customWidth="1"/>
    <col min="14343" max="14343" width="15.28515625" style="382" customWidth="1"/>
    <col min="14344" max="14344" width="9.140625" style="382" customWidth="1"/>
    <col min="14345" max="14345" width="14" style="382" customWidth="1"/>
    <col min="14346" max="14346" width="15.28515625" style="382" customWidth="1"/>
    <col min="14347" max="14347" width="13.140625" style="382" customWidth="1"/>
    <col min="14348" max="14348" width="16.7109375" style="382" customWidth="1"/>
    <col min="14349" max="14349" width="6" style="382" customWidth="1"/>
    <col min="14350" max="14592" width="15.28515625" style="382"/>
    <col min="14593" max="14593" width="3.85546875" style="382" customWidth="1"/>
    <col min="14594" max="14594" width="12.7109375" style="382" customWidth="1"/>
    <col min="14595" max="14595" width="11.140625" style="382" customWidth="1"/>
    <col min="14596" max="14596" width="16.140625" style="382" customWidth="1"/>
    <col min="14597" max="14597" width="8.5703125" style="382" customWidth="1"/>
    <col min="14598" max="14598" width="10.7109375" style="382" customWidth="1"/>
    <col min="14599" max="14599" width="15.28515625" style="382" customWidth="1"/>
    <col min="14600" max="14600" width="9.140625" style="382" customWidth="1"/>
    <col min="14601" max="14601" width="14" style="382" customWidth="1"/>
    <col min="14602" max="14602" width="15.28515625" style="382" customWidth="1"/>
    <col min="14603" max="14603" width="13.140625" style="382" customWidth="1"/>
    <col min="14604" max="14604" width="16.7109375" style="382" customWidth="1"/>
    <col min="14605" max="14605" width="6" style="382" customWidth="1"/>
    <col min="14606" max="14848" width="15.28515625" style="382"/>
    <col min="14849" max="14849" width="3.85546875" style="382" customWidth="1"/>
    <col min="14850" max="14850" width="12.7109375" style="382" customWidth="1"/>
    <col min="14851" max="14851" width="11.140625" style="382" customWidth="1"/>
    <col min="14852" max="14852" width="16.140625" style="382" customWidth="1"/>
    <col min="14853" max="14853" width="8.5703125" style="382" customWidth="1"/>
    <col min="14854" max="14854" width="10.7109375" style="382" customWidth="1"/>
    <col min="14855" max="14855" width="15.28515625" style="382" customWidth="1"/>
    <col min="14856" max="14856" width="9.140625" style="382" customWidth="1"/>
    <col min="14857" max="14857" width="14" style="382" customWidth="1"/>
    <col min="14858" max="14858" width="15.28515625" style="382" customWidth="1"/>
    <col min="14859" max="14859" width="13.140625" style="382" customWidth="1"/>
    <col min="14860" max="14860" width="16.7109375" style="382" customWidth="1"/>
    <col min="14861" max="14861" width="6" style="382" customWidth="1"/>
    <col min="14862" max="15104" width="15.28515625" style="382"/>
    <col min="15105" max="15105" width="3.85546875" style="382" customWidth="1"/>
    <col min="15106" max="15106" width="12.7109375" style="382" customWidth="1"/>
    <col min="15107" max="15107" width="11.140625" style="382" customWidth="1"/>
    <col min="15108" max="15108" width="16.140625" style="382" customWidth="1"/>
    <col min="15109" max="15109" width="8.5703125" style="382" customWidth="1"/>
    <col min="15110" max="15110" width="10.7109375" style="382" customWidth="1"/>
    <col min="15111" max="15111" width="15.28515625" style="382" customWidth="1"/>
    <col min="15112" max="15112" width="9.140625" style="382" customWidth="1"/>
    <col min="15113" max="15113" width="14" style="382" customWidth="1"/>
    <col min="15114" max="15114" width="15.28515625" style="382" customWidth="1"/>
    <col min="15115" max="15115" width="13.140625" style="382" customWidth="1"/>
    <col min="15116" max="15116" width="16.7109375" style="382" customWidth="1"/>
    <col min="15117" max="15117" width="6" style="382" customWidth="1"/>
    <col min="15118" max="15360" width="15.28515625" style="382"/>
    <col min="15361" max="15361" width="3.85546875" style="382" customWidth="1"/>
    <col min="15362" max="15362" width="12.7109375" style="382" customWidth="1"/>
    <col min="15363" max="15363" width="11.140625" style="382" customWidth="1"/>
    <col min="15364" max="15364" width="16.140625" style="382" customWidth="1"/>
    <col min="15365" max="15365" width="8.5703125" style="382" customWidth="1"/>
    <col min="15366" max="15366" width="10.7109375" style="382" customWidth="1"/>
    <col min="15367" max="15367" width="15.28515625" style="382" customWidth="1"/>
    <col min="15368" max="15368" width="9.140625" style="382" customWidth="1"/>
    <col min="15369" max="15369" width="14" style="382" customWidth="1"/>
    <col min="15370" max="15370" width="15.28515625" style="382" customWidth="1"/>
    <col min="15371" max="15371" width="13.140625" style="382" customWidth="1"/>
    <col min="15372" max="15372" width="16.7109375" style="382" customWidth="1"/>
    <col min="15373" max="15373" width="6" style="382" customWidth="1"/>
    <col min="15374" max="15616" width="15.28515625" style="382"/>
    <col min="15617" max="15617" width="3.85546875" style="382" customWidth="1"/>
    <col min="15618" max="15618" width="12.7109375" style="382" customWidth="1"/>
    <col min="15619" max="15619" width="11.140625" style="382" customWidth="1"/>
    <col min="15620" max="15620" width="16.140625" style="382" customWidth="1"/>
    <col min="15621" max="15621" width="8.5703125" style="382" customWidth="1"/>
    <col min="15622" max="15622" width="10.7109375" style="382" customWidth="1"/>
    <col min="15623" max="15623" width="15.28515625" style="382" customWidth="1"/>
    <col min="15624" max="15624" width="9.140625" style="382" customWidth="1"/>
    <col min="15625" max="15625" width="14" style="382" customWidth="1"/>
    <col min="15626" max="15626" width="15.28515625" style="382" customWidth="1"/>
    <col min="15627" max="15627" width="13.140625" style="382" customWidth="1"/>
    <col min="15628" max="15628" width="16.7109375" style="382" customWidth="1"/>
    <col min="15629" max="15629" width="6" style="382" customWidth="1"/>
    <col min="15630" max="15872" width="15.28515625" style="382"/>
    <col min="15873" max="15873" width="3.85546875" style="382" customWidth="1"/>
    <col min="15874" max="15874" width="12.7109375" style="382" customWidth="1"/>
    <col min="15875" max="15875" width="11.140625" style="382" customWidth="1"/>
    <col min="15876" max="15876" width="16.140625" style="382" customWidth="1"/>
    <col min="15877" max="15877" width="8.5703125" style="382" customWidth="1"/>
    <col min="15878" max="15878" width="10.7109375" style="382" customWidth="1"/>
    <col min="15879" max="15879" width="15.28515625" style="382" customWidth="1"/>
    <col min="15880" max="15880" width="9.140625" style="382" customWidth="1"/>
    <col min="15881" max="15881" width="14" style="382" customWidth="1"/>
    <col min="15882" max="15882" width="15.28515625" style="382" customWidth="1"/>
    <col min="15883" max="15883" width="13.140625" style="382" customWidth="1"/>
    <col min="15884" max="15884" width="16.7109375" style="382" customWidth="1"/>
    <col min="15885" max="15885" width="6" style="382" customWidth="1"/>
    <col min="15886" max="16128" width="15.28515625" style="382"/>
    <col min="16129" max="16129" width="3.85546875" style="382" customWidth="1"/>
    <col min="16130" max="16130" width="12.7109375" style="382" customWidth="1"/>
    <col min="16131" max="16131" width="11.140625" style="382" customWidth="1"/>
    <col min="16132" max="16132" width="16.140625" style="382" customWidth="1"/>
    <col min="16133" max="16133" width="8.5703125" style="382" customWidth="1"/>
    <col min="16134" max="16134" width="10.7109375" style="382" customWidth="1"/>
    <col min="16135" max="16135" width="15.28515625" style="382" customWidth="1"/>
    <col min="16136" max="16136" width="9.140625" style="382" customWidth="1"/>
    <col min="16137" max="16137" width="14" style="382" customWidth="1"/>
    <col min="16138" max="16138" width="15.28515625" style="382" customWidth="1"/>
    <col min="16139" max="16139" width="13.140625" style="382" customWidth="1"/>
    <col min="16140" max="16140" width="16.7109375" style="382" customWidth="1"/>
    <col min="16141" max="16141" width="6" style="382" customWidth="1"/>
    <col min="16142" max="16384" width="15.28515625" style="382"/>
  </cols>
  <sheetData>
    <row r="1" spans="2:14" ht="40.5" customHeight="1">
      <c r="B1" s="382" t="s">
        <v>0</v>
      </c>
      <c r="C1" s="512" t="s">
        <v>71</v>
      </c>
      <c r="D1" s="512"/>
      <c r="E1" s="512"/>
      <c r="F1" s="512"/>
      <c r="G1" s="512"/>
      <c r="H1" s="512"/>
      <c r="I1" s="512"/>
      <c r="J1" s="512"/>
      <c r="K1" s="512"/>
      <c r="L1" s="512"/>
      <c r="M1" s="382" t="s">
        <v>0</v>
      </c>
    </row>
    <row r="2" spans="2:14" ht="36.75" customHeight="1">
      <c r="C2" s="513" t="s">
        <v>67</v>
      </c>
      <c r="D2" s="513"/>
      <c r="E2" s="513"/>
      <c r="F2" s="514" t="s">
        <v>68</v>
      </c>
      <c r="G2" s="514"/>
      <c r="H2" s="514"/>
      <c r="I2" s="515" t="s">
        <v>69</v>
      </c>
      <c r="J2" s="515"/>
      <c r="K2" s="514" t="s">
        <v>70</v>
      </c>
      <c r="L2" s="514"/>
    </row>
    <row r="3" spans="2:14">
      <c r="C3" s="400" t="s">
        <v>42</v>
      </c>
      <c r="D3" s="400" t="s">
        <v>64</v>
      </c>
      <c r="E3" s="400" t="s">
        <v>65</v>
      </c>
      <c r="F3" s="401" t="s">
        <v>42</v>
      </c>
      <c r="G3" s="401" t="s">
        <v>64</v>
      </c>
      <c r="H3" s="401" t="s">
        <v>65</v>
      </c>
      <c r="I3" s="400" t="s">
        <v>40</v>
      </c>
      <c r="J3" s="400" t="s">
        <v>64</v>
      </c>
      <c r="K3" s="401" t="s">
        <v>40</v>
      </c>
      <c r="L3" s="401" t="s">
        <v>64</v>
      </c>
      <c r="N3" s="402" t="s">
        <v>0</v>
      </c>
    </row>
    <row r="4" spans="2:14" ht="24.95" customHeight="1">
      <c r="B4" s="403" t="s">
        <v>53</v>
      </c>
      <c r="C4" s="404">
        <v>1957</v>
      </c>
      <c r="D4" s="405">
        <v>41291</v>
      </c>
      <c r="E4" s="406">
        <v>18</v>
      </c>
      <c r="F4" s="407">
        <v>1041</v>
      </c>
      <c r="G4" s="408">
        <v>41295</v>
      </c>
      <c r="H4" s="409">
        <v>4</v>
      </c>
      <c r="I4" s="404">
        <v>38590</v>
      </c>
      <c r="J4" s="405">
        <v>41292</v>
      </c>
      <c r="K4" s="407">
        <v>34579</v>
      </c>
      <c r="L4" s="408">
        <v>41275</v>
      </c>
      <c r="N4" s="402"/>
    </row>
    <row r="5" spans="2:14" ht="24.95" customHeight="1">
      <c r="B5" s="403" t="s">
        <v>54</v>
      </c>
      <c r="C5" s="404">
        <v>1957</v>
      </c>
      <c r="D5" s="405">
        <v>41326</v>
      </c>
      <c r="E5" s="406">
        <v>19</v>
      </c>
      <c r="F5" s="407">
        <v>1047</v>
      </c>
      <c r="G5" s="408">
        <v>41332</v>
      </c>
      <c r="H5" s="409">
        <v>4</v>
      </c>
      <c r="I5" s="404">
        <v>38875</v>
      </c>
      <c r="J5" s="405">
        <v>41318</v>
      </c>
      <c r="K5" s="407">
        <v>34849</v>
      </c>
      <c r="L5" s="408">
        <v>41308</v>
      </c>
      <c r="N5" s="402"/>
    </row>
    <row r="6" spans="2:14" ht="24.95" customHeight="1">
      <c r="B6" s="403" t="s">
        <v>55</v>
      </c>
      <c r="C6" s="404">
        <v>1912</v>
      </c>
      <c r="D6" s="405">
        <v>41359</v>
      </c>
      <c r="E6" s="406">
        <v>20</v>
      </c>
      <c r="F6" s="407">
        <v>994</v>
      </c>
      <c r="G6" s="408">
        <v>41343</v>
      </c>
      <c r="H6" s="409">
        <v>4</v>
      </c>
      <c r="I6" s="404">
        <v>38301</v>
      </c>
      <c r="J6" s="405">
        <v>41359</v>
      </c>
      <c r="K6" s="407">
        <v>32054</v>
      </c>
      <c r="L6" s="408">
        <v>41343</v>
      </c>
      <c r="M6" s="382" t="s">
        <v>0</v>
      </c>
      <c r="N6" s="402"/>
    </row>
    <row r="7" spans="2:14" ht="24.95" customHeight="1">
      <c r="B7" s="403" t="s">
        <v>56</v>
      </c>
      <c r="C7" s="404">
        <v>1792</v>
      </c>
      <c r="D7" s="405">
        <v>41367</v>
      </c>
      <c r="E7" s="406">
        <v>21</v>
      </c>
      <c r="F7" s="407">
        <v>881</v>
      </c>
      <c r="G7" s="408">
        <v>41386</v>
      </c>
      <c r="H7" s="409">
        <v>4</v>
      </c>
      <c r="I7" s="404">
        <v>36220</v>
      </c>
      <c r="J7" s="405">
        <v>41367</v>
      </c>
      <c r="K7" s="407">
        <v>29314</v>
      </c>
      <c r="L7" s="408">
        <v>41392</v>
      </c>
      <c r="N7" s="402"/>
    </row>
    <row r="8" spans="2:14" ht="24.95" customHeight="1">
      <c r="B8" s="403" t="s">
        <v>57</v>
      </c>
      <c r="C8" s="404">
        <v>1615</v>
      </c>
      <c r="D8" s="405">
        <v>41398</v>
      </c>
      <c r="E8" s="406">
        <v>21</v>
      </c>
      <c r="F8" s="407">
        <v>866</v>
      </c>
      <c r="G8" s="408">
        <v>41396</v>
      </c>
      <c r="H8" s="409">
        <v>6</v>
      </c>
      <c r="I8" s="404">
        <v>31812</v>
      </c>
      <c r="J8" s="405">
        <v>41417</v>
      </c>
      <c r="K8" s="407">
        <v>27458</v>
      </c>
      <c r="L8" s="408">
        <v>41395</v>
      </c>
      <c r="N8" s="402"/>
    </row>
    <row r="9" spans="2:14" ht="24.95" customHeight="1">
      <c r="B9" s="403" t="s">
        <v>58</v>
      </c>
      <c r="C9" s="404">
        <v>1676</v>
      </c>
      <c r="D9" s="405">
        <v>41444</v>
      </c>
      <c r="E9" s="406">
        <v>15</v>
      </c>
      <c r="F9" s="407">
        <v>895</v>
      </c>
      <c r="G9" s="408">
        <v>41455</v>
      </c>
      <c r="H9" s="409">
        <v>6</v>
      </c>
      <c r="I9" s="404">
        <v>33721</v>
      </c>
      <c r="J9" s="405">
        <v>41445</v>
      </c>
      <c r="K9" s="407">
        <v>28888</v>
      </c>
      <c r="L9" s="408">
        <v>41455</v>
      </c>
      <c r="M9" s="382" t="s">
        <v>0</v>
      </c>
      <c r="N9" s="402"/>
    </row>
    <row r="10" spans="2:14" ht="24.95" customHeight="1">
      <c r="B10" s="403" t="s">
        <v>59</v>
      </c>
      <c r="C10" s="404">
        <v>1716</v>
      </c>
      <c r="D10" s="405">
        <v>41484</v>
      </c>
      <c r="E10" s="406">
        <v>15</v>
      </c>
      <c r="F10" s="407">
        <v>898</v>
      </c>
      <c r="G10" s="408">
        <v>41456</v>
      </c>
      <c r="H10" s="409">
        <v>5</v>
      </c>
      <c r="I10" s="404">
        <v>34717</v>
      </c>
      <c r="J10" s="405">
        <v>41484</v>
      </c>
      <c r="K10" s="407">
        <v>29525</v>
      </c>
      <c r="L10" s="408">
        <v>41462</v>
      </c>
      <c r="N10" s="402"/>
    </row>
    <row r="11" spans="2:14" ht="24.95" customHeight="1">
      <c r="B11" s="403" t="s">
        <v>181</v>
      </c>
      <c r="C11" s="404">
        <v>1760</v>
      </c>
      <c r="D11" s="405">
        <v>41493</v>
      </c>
      <c r="E11" s="406">
        <v>22</v>
      </c>
      <c r="F11" s="407">
        <v>965</v>
      </c>
      <c r="G11" s="408">
        <v>41512</v>
      </c>
      <c r="H11" s="409">
        <v>4</v>
      </c>
      <c r="I11" s="404">
        <v>35864</v>
      </c>
      <c r="J11" s="405">
        <v>41493</v>
      </c>
      <c r="K11" s="407">
        <v>30244</v>
      </c>
      <c r="L11" s="408">
        <v>41511</v>
      </c>
      <c r="N11" s="402"/>
    </row>
    <row r="12" spans="2:14" ht="24.95" customHeight="1">
      <c r="B12" s="403" t="s">
        <v>60</v>
      </c>
      <c r="C12" s="404">
        <v>1728</v>
      </c>
      <c r="D12" s="405">
        <v>41543</v>
      </c>
      <c r="E12" s="406">
        <v>20</v>
      </c>
      <c r="F12" s="407">
        <v>928</v>
      </c>
      <c r="G12" s="408">
        <v>41526</v>
      </c>
      <c r="H12" s="409">
        <v>4</v>
      </c>
      <c r="I12" s="404">
        <v>33013</v>
      </c>
      <c r="J12" s="405">
        <v>41547</v>
      </c>
      <c r="K12" s="407">
        <v>30096</v>
      </c>
      <c r="L12" s="408">
        <v>41525</v>
      </c>
      <c r="N12" s="402"/>
    </row>
    <row r="13" spans="2:14" ht="24.95" customHeight="1">
      <c r="B13" s="403" t="s">
        <v>61</v>
      </c>
      <c r="C13" s="404">
        <v>1849</v>
      </c>
      <c r="D13" s="405">
        <v>41561</v>
      </c>
      <c r="E13" s="406">
        <v>20</v>
      </c>
      <c r="F13" s="407">
        <v>951</v>
      </c>
      <c r="G13" s="408">
        <v>41575</v>
      </c>
      <c r="H13" s="409">
        <v>4</v>
      </c>
      <c r="I13" s="404">
        <v>34825</v>
      </c>
      <c r="J13" s="405">
        <v>41554</v>
      </c>
      <c r="K13" s="407">
        <v>32165</v>
      </c>
      <c r="L13" s="408">
        <v>41567</v>
      </c>
      <c r="N13" s="402"/>
    </row>
    <row r="14" spans="2:14" ht="24.95" customHeight="1">
      <c r="B14" s="403" t="s">
        <v>62</v>
      </c>
      <c r="C14" s="404">
        <v>1974.8879999999999</v>
      </c>
      <c r="D14" s="405">
        <v>41608</v>
      </c>
      <c r="E14" s="406">
        <v>18</v>
      </c>
      <c r="F14" s="407">
        <v>975.88599999999997</v>
      </c>
      <c r="G14" s="408">
        <v>41582</v>
      </c>
      <c r="H14" s="409">
        <v>3</v>
      </c>
      <c r="I14" s="404">
        <v>38911.889000000003</v>
      </c>
      <c r="J14" s="405">
        <v>41607</v>
      </c>
      <c r="K14" s="407">
        <v>32122.258999999998</v>
      </c>
      <c r="L14" s="408">
        <v>41581</v>
      </c>
      <c r="N14" s="402"/>
    </row>
    <row r="15" spans="2:14" ht="24.95" customHeight="1">
      <c r="B15" s="403" t="s">
        <v>63</v>
      </c>
      <c r="C15" s="404">
        <v>2074.1970000000001</v>
      </c>
      <c r="D15" s="405">
        <v>41632</v>
      </c>
      <c r="E15" s="406">
        <v>18</v>
      </c>
      <c r="F15" s="407">
        <v>1091.7919999999999</v>
      </c>
      <c r="G15" s="408">
        <v>41635</v>
      </c>
      <c r="H15" s="409">
        <v>4</v>
      </c>
      <c r="I15" s="404">
        <v>40599.415000000001</v>
      </c>
      <c r="J15" s="405">
        <v>41632</v>
      </c>
      <c r="K15" s="407">
        <v>36690.07</v>
      </c>
      <c r="L15" s="408">
        <v>41637</v>
      </c>
      <c r="N15" s="402"/>
    </row>
    <row r="16" spans="2:14">
      <c r="C16" s="410"/>
      <c r="D16" s="411"/>
      <c r="E16" s="410"/>
      <c r="F16" s="410"/>
      <c r="G16" s="411"/>
      <c r="H16" s="412"/>
      <c r="I16" s="410"/>
      <c r="J16" s="411"/>
      <c r="K16" s="410"/>
      <c r="L16" s="411"/>
      <c r="N16" s="402"/>
    </row>
    <row r="17" spans="3:13" ht="36.75" customHeight="1">
      <c r="C17" s="516" t="s">
        <v>66</v>
      </c>
      <c r="D17" s="516"/>
      <c r="E17" s="516"/>
      <c r="F17" s="516"/>
      <c r="G17" s="516"/>
      <c r="H17" s="516"/>
      <c r="I17" s="516"/>
      <c r="J17" s="516"/>
      <c r="K17" s="516"/>
      <c r="L17" s="516"/>
    </row>
    <row r="18" spans="3:13" ht="19.5" customHeight="1">
      <c r="C18" s="510" t="s">
        <v>51</v>
      </c>
      <c r="D18" s="510"/>
      <c r="E18" s="510"/>
      <c r="F18" s="510" t="s">
        <v>52</v>
      </c>
      <c r="G18" s="510"/>
      <c r="H18" s="510"/>
      <c r="I18" s="510" t="s">
        <v>49</v>
      </c>
      <c r="J18" s="510"/>
      <c r="K18" s="511" t="s">
        <v>50</v>
      </c>
      <c r="L18" s="511"/>
    </row>
    <row r="19" spans="3:13" ht="18.75">
      <c r="C19" s="413" t="s">
        <v>40</v>
      </c>
      <c r="D19" s="414" t="s">
        <v>47</v>
      </c>
      <c r="E19" s="415" t="s">
        <v>48</v>
      </c>
      <c r="F19" s="413" t="s">
        <v>40</v>
      </c>
      <c r="G19" s="414" t="s">
        <v>47</v>
      </c>
      <c r="H19" s="415" t="s">
        <v>48</v>
      </c>
      <c r="I19" s="413" t="s">
        <v>40</v>
      </c>
      <c r="J19" s="415" t="s">
        <v>47</v>
      </c>
      <c r="K19" s="413" t="s">
        <v>40</v>
      </c>
      <c r="L19" s="415" t="s">
        <v>47</v>
      </c>
    </row>
    <row r="20" spans="3:13" ht="18.75">
      <c r="C20" s="416">
        <v>2074.1970000000001</v>
      </c>
      <c r="D20" s="417">
        <v>41632</v>
      </c>
      <c r="E20" s="418">
        <v>0.75</v>
      </c>
      <c r="F20" s="416">
        <v>866</v>
      </c>
      <c r="G20" s="417">
        <v>41396</v>
      </c>
      <c r="H20" s="418">
        <v>0.25</v>
      </c>
      <c r="I20" s="416">
        <v>40599.415000000001</v>
      </c>
      <c r="J20" s="417">
        <v>41632</v>
      </c>
      <c r="K20" s="416">
        <v>27458</v>
      </c>
      <c r="L20" s="419">
        <v>41395</v>
      </c>
      <c r="M20" s="420"/>
    </row>
  </sheetData>
  <sheetProtection password="DE5A" sheet="1" objects="1" scenarios="1"/>
  <mergeCells count="10">
    <mergeCell ref="C18:E18"/>
    <mergeCell ref="F18:H18"/>
    <mergeCell ref="I18:J18"/>
    <mergeCell ref="K18:L18"/>
    <mergeCell ref="C1:L1"/>
    <mergeCell ref="C2:E2"/>
    <mergeCell ref="F2:H2"/>
    <mergeCell ref="I2:J2"/>
    <mergeCell ref="K2:L2"/>
    <mergeCell ref="C17:L17"/>
  </mergeCells>
  <conditionalFormatting sqref="C4">
    <cfRule type="cellIs" dxfId="23" priority="21" stopIfTrue="1" operator="equal">
      <formula>MAX($C$4:$C$15)</formula>
    </cfRule>
  </conditionalFormatting>
  <conditionalFormatting sqref="I4">
    <cfRule type="cellIs" dxfId="22" priority="22" stopIfTrue="1" operator="equal">
      <formula>MAX($I$4:$I$15)</formula>
    </cfRule>
  </conditionalFormatting>
  <conditionalFormatting sqref="F4">
    <cfRule type="cellIs" dxfId="21" priority="23" stopIfTrue="1" operator="equal">
      <formula>MIN($F$4:$F$15)</formula>
    </cfRule>
  </conditionalFormatting>
  <conditionalFormatting sqref="K4">
    <cfRule type="cellIs" dxfId="20" priority="24" stopIfTrue="1" operator="equal">
      <formula>MIN($K$4:$K$15)</formula>
    </cfRule>
  </conditionalFormatting>
  <conditionalFormatting sqref="C5">
    <cfRule type="cellIs" dxfId="19" priority="17" stopIfTrue="1" operator="equal">
      <formula>MAX($C$4:$C$15)</formula>
    </cfRule>
  </conditionalFormatting>
  <conditionalFormatting sqref="I5">
    <cfRule type="cellIs" dxfId="18" priority="18" stopIfTrue="1" operator="equal">
      <formula>MAX($I$4:$I$15)</formula>
    </cfRule>
  </conditionalFormatting>
  <conditionalFormatting sqref="F5">
    <cfRule type="cellIs" dxfId="17" priority="19" stopIfTrue="1" operator="equal">
      <formula>MIN($F$4:$F$15)</formula>
    </cfRule>
  </conditionalFormatting>
  <conditionalFormatting sqref="K5">
    <cfRule type="cellIs" dxfId="16" priority="20" stopIfTrue="1" operator="equal">
      <formula>MIN($K$4:$K$15)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2" workbookViewId="0">
      <selection activeCell="L28" sqref="L28"/>
    </sheetView>
  </sheetViews>
  <sheetFormatPr defaultRowHeight="12.75"/>
  <cols>
    <col min="1" max="1" width="10" style="421" bestFit="1" customWidth="1"/>
    <col min="2" max="10" width="11.7109375" style="421" customWidth="1"/>
    <col min="11" max="16384" width="9.140625" style="421"/>
  </cols>
  <sheetData>
    <row r="1" spans="1:14" ht="41.25" customHeight="1">
      <c r="A1" s="517" t="s">
        <v>171</v>
      </c>
      <c r="B1" s="517"/>
      <c r="C1" s="517"/>
      <c r="D1" s="517"/>
      <c r="E1" s="517"/>
      <c r="F1" s="517"/>
      <c r="G1" s="517"/>
      <c r="H1" s="517"/>
      <c r="I1" s="517"/>
      <c r="J1" s="517"/>
    </row>
    <row r="2" spans="1:14" ht="18.75" customHeight="1">
      <c r="A2" s="422"/>
      <c r="B2" s="518" t="s">
        <v>172</v>
      </c>
      <c r="C2" s="519"/>
      <c r="D2" s="520"/>
      <c r="E2" s="518" t="s">
        <v>173</v>
      </c>
      <c r="F2" s="519"/>
      <c r="G2" s="520"/>
      <c r="H2" s="518" t="s">
        <v>174</v>
      </c>
      <c r="I2" s="519"/>
      <c r="J2" s="519"/>
    </row>
    <row r="3" spans="1:14">
      <c r="A3" s="423"/>
      <c r="B3" s="424" t="s">
        <v>175</v>
      </c>
      <c r="C3" s="425" t="s">
        <v>176</v>
      </c>
      <c r="D3" s="426" t="s">
        <v>177</v>
      </c>
      <c r="E3" s="424" t="s">
        <v>178</v>
      </c>
      <c r="F3" s="425" t="s">
        <v>176</v>
      </c>
      <c r="G3" s="426" t="s">
        <v>177</v>
      </c>
      <c r="H3" s="424" t="s">
        <v>175</v>
      </c>
      <c r="I3" s="425" t="s">
        <v>176</v>
      </c>
      <c r="J3" s="425" t="s">
        <v>177</v>
      </c>
      <c r="K3" s="427"/>
    </row>
    <row r="4" spans="1:14">
      <c r="A4" s="428" t="s">
        <v>148</v>
      </c>
      <c r="B4" s="429" t="s">
        <v>42</v>
      </c>
      <c r="C4" s="428" t="s">
        <v>42</v>
      </c>
      <c r="D4" s="430" t="s">
        <v>40</v>
      </c>
      <c r="E4" s="429" t="s">
        <v>42</v>
      </c>
      <c r="F4" s="428" t="s">
        <v>42</v>
      </c>
      <c r="G4" s="430" t="s">
        <v>40</v>
      </c>
      <c r="H4" s="428" t="s">
        <v>42</v>
      </c>
      <c r="I4" s="428" t="s">
        <v>42</v>
      </c>
      <c r="J4" s="428" t="s">
        <v>40</v>
      </c>
      <c r="M4" s="431"/>
      <c r="N4" s="431"/>
    </row>
    <row r="5" spans="1:14">
      <c r="A5" s="432" t="s">
        <v>53</v>
      </c>
      <c r="B5" s="433">
        <v>-218</v>
      </c>
      <c r="C5" s="434">
        <v>-36.637168141592923</v>
      </c>
      <c r="D5" s="435">
        <v>-12420</v>
      </c>
      <c r="E5" s="433">
        <v>244</v>
      </c>
      <c r="F5" s="434">
        <v>34.648910411622275</v>
      </c>
      <c r="G5" s="435">
        <v>14310</v>
      </c>
      <c r="H5" s="436">
        <f t="shared" ref="H5:H17" si="0">IF(E5&gt;ABS(B5),E5,B5)</f>
        <v>244</v>
      </c>
      <c r="I5" s="436">
        <v>2.5403225806451615</v>
      </c>
      <c r="J5" s="436">
        <f t="shared" ref="J5:J16" si="1">D5+G5</f>
        <v>1890</v>
      </c>
      <c r="M5" s="437"/>
      <c r="N5" s="437"/>
    </row>
    <row r="6" spans="1:14">
      <c r="A6" s="432" t="s">
        <v>54</v>
      </c>
      <c r="B6" s="433">
        <v>-147</v>
      </c>
      <c r="C6" s="434">
        <v>-31.207386363636363</v>
      </c>
      <c r="D6" s="435">
        <v>-10985</v>
      </c>
      <c r="E6" s="433">
        <v>275</v>
      </c>
      <c r="F6" s="434">
        <v>45.911585365853661</v>
      </c>
      <c r="G6" s="435">
        <v>15059</v>
      </c>
      <c r="H6" s="436">
        <f t="shared" si="0"/>
        <v>275</v>
      </c>
      <c r="I6" s="436">
        <v>6.0625</v>
      </c>
      <c r="J6" s="436">
        <f t="shared" si="1"/>
        <v>4074</v>
      </c>
      <c r="M6" s="437"/>
      <c r="N6" s="437"/>
    </row>
    <row r="7" spans="1:14">
      <c r="A7" s="432" t="s">
        <v>55</v>
      </c>
      <c r="B7" s="433">
        <v>-187</v>
      </c>
      <c r="C7" s="434">
        <v>-50.107500000000002</v>
      </c>
      <c r="D7" s="435">
        <v>-20043</v>
      </c>
      <c r="E7" s="433">
        <v>201</v>
      </c>
      <c r="F7" s="434">
        <v>47.358381502890175</v>
      </c>
      <c r="G7" s="435">
        <v>16386</v>
      </c>
      <c r="H7" s="436">
        <f t="shared" si="0"/>
        <v>201</v>
      </c>
      <c r="I7" s="436">
        <v>-4.921938088829072</v>
      </c>
      <c r="J7" s="436">
        <f t="shared" si="1"/>
        <v>-3657</v>
      </c>
      <c r="M7" s="437"/>
      <c r="N7" s="437"/>
    </row>
    <row r="8" spans="1:14">
      <c r="A8" s="432" t="s">
        <v>56</v>
      </c>
      <c r="B8" s="433">
        <v>-226</v>
      </c>
      <c r="C8" s="434">
        <v>-37.263698630136986</v>
      </c>
      <c r="D8" s="435">
        <v>-10881</v>
      </c>
      <c r="E8" s="433">
        <v>215</v>
      </c>
      <c r="F8" s="434">
        <v>45.605990783410142</v>
      </c>
      <c r="G8" s="435">
        <v>19793</v>
      </c>
      <c r="H8" s="436">
        <f t="shared" si="0"/>
        <v>-226</v>
      </c>
      <c r="I8" s="436">
        <v>12.377777777777778</v>
      </c>
      <c r="J8" s="436">
        <f t="shared" si="1"/>
        <v>8912</v>
      </c>
      <c r="M8" s="437"/>
      <c r="N8" s="437"/>
    </row>
    <row r="9" spans="1:14">
      <c r="A9" s="432" t="s">
        <v>57</v>
      </c>
      <c r="B9" s="433">
        <v>-191</v>
      </c>
      <c r="C9" s="434">
        <v>-32.430278884462147</v>
      </c>
      <c r="D9" s="435">
        <v>-16280</v>
      </c>
      <c r="E9" s="433">
        <v>195</v>
      </c>
      <c r="F9" s="434">
        <v>43.107569721115532</v>
      </c>
      <c r="G9" s="435">
        <v>10820</v>
      </c>
      <c r="H9" s="436">
        <f t="shared" si="0"/>
        <v>195</v>
      </c>
      <c r="I9" s="436">
        <v>-7.338709677419355</v>
      </c>
      <c r="J9" s="436">
        <f t="shared" si="1"/>
        <v>-5460</v>
      </c>
      <c r="M9" s="437"/>
      <c r="N9" s="437"/>
    </row>
    <row r="10" spans="1:14">
      <c r="A10" s="432" t="s">
        <v>58</v>
      </c>
      <c r="B10" s="433">
        <v>-165</v>
      </c>
      <c r="C10" s="434">
        <v>-39.158241758241758</v>
      </c>
      <c r="D10" s="435">
        <v>-17817</v>
      </c>
      <c r="E10" s="433">
        <v>115</v>
      </c>
      <c r="F10" s="434">
        <v>28.257352941176471</v>
      </c>
      <c r="G10" s="435">
        <v>7686</v>
      </c>
      <c r="H10" s="436">
        <f t="shared" si="0"/>
        <v>-165</v>
      </c>
      <c r="I10" s="436">
        <v>-14.070833333333335</v>
      </c>
      <c r="J10" s="436">
        <f t="shared" si="1"/>
        <v>-10131</v>
      </c>
      <c r="M10" s="437"/>
      <c r="N10" s="437"/>
    </row>
    <row r="11" spans="1:14">
      <c r="A11" s="432" t="s">
        <v>59</v>
      </c>
      <c r="B11" s="433">
        <v>-121</v>
      </c>
      <c r="C11" s="434">
        <v>-24.377171215880896</v>
      </c>
      <c r="D11" s="435">
        <v>-9824</v>
      </c>
      <c r="E11" s="433">
        <v>127</v>
      </c>
      <c r="F11" s="434">
        <v>21.344827586206893</v>
      </c>
      <c r="G11" s="435">
        <v>7428</v>
      </c>
      <c r="H11" s="436">
        <f t="shared" si="0"/>
        <v>127</v>
      </c>
      <c r="I11" s="436">
        <v>-3.220430107526882</v>
      </c>
      <c r="J11" s="436">
        <f t="shared" si="1"/>
        <v>-2396</v>
      </c>
      <c r="M11" s="437"/>
      <c r="N11" s="437"/>
    </row>
    <row r="12" spans="1:14">
      <c r="A12" s="432" t="s">
        <v>181</v>
      </c>
      <c r="B12" s="433">
        <v>-148</v>
      </c>
      <c r="C12" s="434">
        <v>-23.810276679841895</v>
      </c>
      <c r="D12" s="435">
        <v>-6024</v>
      </c>
      <c r="E12" s="433">
        <v>130</v>
      </c>
      <c r="F12" s="434">
        <v>27.180198019801981</v>
      </c>
      <c r="G12" s="435">
        <v>13726</v>
      </c>
      <c r="H12" s="436">
        <f t="shared" si="0"/>
        <v>-148</v>
      </c>
      <c r="I12" s="436">
        <v>10.352150537634408</v>
      </c>
      <c r="J12" s="436">
        <f t="shared" si="1"/>
        <v>7702</v>
      </c>
      <c r="M12" s="437"/>
      <c r="N12" s="437"/>
    </row>
    <row r="13" spans="1:14">
      <c r="A13" s="432" t="s">
        <v>60</v>
      </c>
      <c r="B13" s="433">
        <v>-162</v>
      </c>
      <c r="C13" s="434">
        <v>-31.109936575052856</v>
      </c>
      <c r="D13" s="435">
        <v>-14715</v>
      </c>
      <c r="E13" s="433">
        <v>112</v>
      </c>
      <c r="F13" s="434">
        <v>20.781746031746032</v>
      </c>
      <c r="G13" s="435">
        <v>5237</v>
      </c>
      <c r="H13" s="436">
        <f t="shared" si="0"/>
        <v>-162</v>
      </c>
      <c r="I13" s="436">
        <v>-13.163888888888888</v>
      </c>
      <c r="J13" s="436">
        <f t="shared" si="1"/>
        <v>-9478</v>
      </c>
      <c r="M13" s="437"/>
      <c r="N13" s="437"/>
    </row>
    <row r="14" spans="1:14">
      <c r="A14" s="432" t="s">
        <v>61</v>
      </c>
      <c r="B14" s="433">
        <v>-186</v>
      </c>
      <c r="C14" s="434">
        <v>-34.130919220055709</v>
      </c>
      <c r="D14" s="435">
        <v>-12253</v>
      </c>
      <c r="E14" s="433">
        <v>144</v>
      </c>
      <c r="F14" s="434">
        <v>33.607594936708864</v>
      </c>
      <c r="G14" s="435">
        <v>13275</v>
      </c>
      <c r="H14" s="436">
        <f t="shared" si="0"/>
        <v>-186</v>
      </c>
      <c r="I14" s="436">
        <v>1.3718120805369129</v>
      </c>
      <c r="J14" s="436">
        <f t="shared" si="1"/>
        <v>1022</v>
      </c>
      <c r="M14" s="437"/>
      <c r="N14" s="437"/>
    </row>
    <row r="15" spans="1:14">
      <c r="A15" s="432" t="s">
        <v>62</v>
      </c>
      <c r="B15" s="433">
        <v>-143.691</v>
      </c>
      <c r="C15" s="434">
        <v>-31.5686673553719</v>
      </c>
      <c r="D15" s="435">
        <v>-15279.235000000001</v>
      </c>
      <c r="E15" s="433">
        <v>86.679000000000002</v>
      </c>
      <c r="F15" s="434">
        <v>20.619250000000001</v>
      </c>
      <c r="G15" s="435">
        <v>4866.143</v>
      </c>
      <c r="H15" s="436">
        <f t="shared" si="0"/>
        <v>-143.691</v>
      </c>
      <c r="I15" s="436">
        <v>-14.462627777777778</v>
      </c>
      <c r="J15" s="436">
        <f t="shared" si="1"/>
        <v>-10413.092000000001</v>
      </c>
      <c r="M15" s="437"/>
      <c r="N15" s="437"/>
    </row>
    <row r="16" spans="1:14">
      <c r="A16" s="438" t="s">
        <v>63</v>
      </c>
      <c r="B16" s="439">
        <v>-101.268</v>
      </c>
      <c r="C16" s="440">
        <v>-28.238576826196471</v>
      </c>
      <c r="D16" s="441">
        <v>-11210.715</v>
      </c>
      <c r="E16" s="439">
        <v>126.48</v>
      </c>
      <c r="F16" s="440">
        <v>28.310527377521616</v>
      </c>
      <c r="G16" s="441">
        <v>9823.7530000000006</v>
      </c>
      <c r="H16" s="440">
        <f t="shared" si="0"/>
        <v>126.48</v>
      </c>
      <c r="I16" s="440">
        <v>-1.8641962365591398</v>
      </c>
      <c r="J16" s="440">
        <f t="shared" si="1"/>
        <v>-1386.9619999999995</v>
      </c>
      <c r="M16" s="437"/>
      <c r="N16" s="437"/>
    </row>
    <row r="17" spans="1:10">
      <c r="A17" s="442" t="str">
        <f>"2013"</f>
        <v>2013</v>
      </c>
      <c r="B17" s="443">
        <v>-226</v>
      </c>
      <c r="C17" s="444">
        <v>-33.325998309740122</v>
      </c>
      <c r="D17" s="445">
        <v>-157731.95000000001</v>
      </c>
      <c r="E17" s="443">
        <v>275</v>
      </c>
      <c r="F17" s="444">
        <v>33.34374753071549</v>
      </c>
      <c r="G17" s="445">
        <v>138409.89600000001</v>
      </c>
      <c r="H17" s="446">
        <f t="shared" si="0"/>
        <v>275</v>
      </c>
      <c r="I17" s="444">
        <v>-2.2057139269406392</v>
      </c>
      <c r="J17" s="446">
        <f>SUM(J5:J16)</f>
        <v>-19322.054</v>
      </c>
    </row>
  </sheetData>
  <sheetProtection password="DE5A" sheet="1" objects="1" scenarios="1"/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M20" sqref="M20"/>
    </sheetView>
  </sheetViews>
  <sheetFormatPr defaultRowHeight="12.75"/>
  <cols>
    <col min="1" max="1" width="9.140625" style="421"/>
    <col min="2" max="2" width="9.28515625" style="421" customWidth="1"/>
    <col min="3" max="3" width="10.7109375" style="421" customWidth="1"/>
    <col min="4" max="5" width="9.28515625" style="421" customWidth="1"/>
    <col min="6" max="6" width="10.7109375" style="421" customWidth="1"/>
    <col min="7" max="7" width="9.28515625" style="421" customWidth="1"/>
    <col min="8" max="8" width="12.7109375" style="421" customWidth="1"/>
    <col min="9" max="9" width="10.7109375" style="421" customWidth="1"/>
    <col min="10" max="10" width="12.7109375" style="421" customWidth="1"/>
    <col min="11" max="11" width="10.7109375" style="421" customWidth="1"/>
    <col min="12" max="16384" width="9.140625" style="421"/>
  </cols>
  <sheetData>
    <row r="1" spans="1:12" ht="24" customHeight="1">
      <c r="B1" s="517" t="s">
        <v>71</v>
      </c>
      <c r="C1" s="517"/>
      <c r="D1" s="517"/>
      <c r="E1" s="517"/>
      <c r="F1" s="517"/>
      <c r="G1" s="517"/>
      <c r="H1" s="517"/>
      <c r="I1" s="517"/>
      <c r="J1" s="517"/>
      <c r="K1" s="517"/>
    </row>
    <row r="2" spans="1:12" ht="15">
      <c r="A2" s="422"/>
      <c r="B2" s="521" t="s">
        <v>144</v>
      </c>
      <c r="C2" s="522"/>
      <c r="D2" s="523"/>
      <c r="E2" s="521" t="s">
        <v>145</v>
      </c>
      <c r="F2" s="522"/>
      <c r="G2" s="523"/>
      <c r="H2" s="521" t="s">
        <v>146</v>
      </c>
      <c r="I2" s="523"/>
      <c r="J2" s="521" t="s">
        <v>147</v>
      </c>
      <c r="K2" s="522"/>
      <c r="L2" s="427"/>
    </row>
    <row r="3" spans="1:12">
      <c r="A3" s="447" t="s">
        <v>148</v>
      </c>
      <c r="B3" s="448" t="s">
        <v>42</v>
      </c>
      <c r="C3" s="447" t="s">
        <v>47</v>
      </c>
      <c r="D3" s="449" t="s">
        <v>48</v>
      </c>
      <c r="E3" s="448" t="s">
        <v>42</v>
      </c>
      <c r="F3" s="447" t="s">
        <v>47</v>
      </c>
      <c r="G3" s="449" t="s">
        <v>48</v>
      </c>
      <c r="H3" s="448" t="s">
        <v>40</v>
      </c>
      <c r="I3" s="449" t="s">
        <v>47</v>
      </c>
      <c r="J3" s="448" t="s">
        <v>40</v>
      </c>
      <c r="K3" s="447" t="s">
        <v>47</v>
      </c>
    </row>
    <row r="4" spans="1:12" ht="15">
      <c r="A4" s="450" t="s">
        <v>53</v>
      </c>
      <c r="B4" s="451">
        <v>1957</v>
      </c>
      <c r="C4" s="452">
        <v>41291</v>
      </c>
      <c r="D4" s="453">
        <v>18</v>
      </c>
      <c r="E4" s="451">
        <v>1041</v>
      </c>
      <c r="F4" s="452">
        <v>41295</v>
      </c>
      <c r="G4" s="454">
        <v>4</v>
      </c>
      <c r="H4" s="451">
        <v>38590</v>
      </c>
      <c r="I4" s="452">
        <v>41292</v>
      </c>
      <c r="J4" s="451">
        <v>34579</v>
      </c>
      <c r="K4" s="452">
        <v>41275</v>
      </c>
    </row>
    <row r="5" spans="1:12" ht="15">
      <c r="A5" s="455" t="s">
        <v>54</v>
      </c>
      <c r="B5" s="456">
        <v>1957</v>
      </c>
      <c r="C5" s="457">
        <v>41326</v>
      </c>
      <c r="D5" s="458">
        <v>19</v>
      </c>
      <c r="E5" s="456">
        <v>1047</v>
      </c>
      <c r="F5" s="457">
        <v>41332</v>
      </c>
      <c r="G5" s="459">
        <v>4</v>
      </c>
      <c r="H5" s="456">
        <v>38875</v>
      </c>
      <c r="I5" s="457">
        <v>41318</v>
      </c>
      <c r="J5" s="456">
        <v>34849</v>
      </c>
      <c r="K5" s="457">
        <v>41308</v>
      </c>
    </row>
    <row r="6" spans="1:12" ht="15">
      <c r="A6" s="455" t="s">
        <v>55</v>
      </c>
      <c r="B6" s="456">
        <v>1912</v>
      </c>
      <c r="C6" s="457">
        <v>41359</v>
      </c>
      <c r="D6" s="458">
        <v>20</v>
      </c>
      <c r="E6" s="456">
        <v>994</v>
      </c>
      <c r="F6" s="457">
        <v>41343</v>
      </c>
      <c r="G6" s="459">
        <v>4</v>
      </c>
      <c r="H6" s="456">
        <v>38301</v>
      </c>
      <c r="I6" s="457">
        <v>41359</v>
      </c>
      <c r="J6" s="456">
        <v>32054</v>
      </c>
      <c r="K6" s="457">
        <v>41343</v>
      </c>
    </row>
    <row r="7" spans="1:12" ht="15">
      <c r="A7" s="455" t="s">
        <v>56</v>
      </c>
      <c r="B7" s="456">
        <v>1792</v>
      </c>
      <c r="C7" s="457">
        <v>41367</v>
      </c>
      <c r="D7" s="458">
        <v>21</v>
      </c>
      <c r="E7" s="456">
        <v>881</v>
      </c>
      <c r="F7" s="457">
        <v>41386</v>
      </c>
      <c r="G7" s="459">
        <v>4</v>
      </c>
      <c r="H7" s="456">
        <v>36220</v>
      </c>
      <c r="I7" s="457">
        <v>41367</v>
      </c>
      <c r="J7" s="456">
        <v>29314</v>
      </c>
      <c r="K7" s="457">
        <v>41392</v>
      </c>
    </row>
    <row r="8" spans="1:12" ht="15">
      <c r="A8" s="455" t="s">
        <v>57</v>
      </c>
      <c r="B8" s="456">
        <v>1615</v>
      </c>
      <c r="C8" s="457">
        <v>41398</v>
      </c>
      <c r="D8" s="458">
        <v>21</v>
      </c>
      <c r="E8" s="456">
        <v>866</v>
      </c>
      <c r="F8" s="457">
        <v>41396</v>
      </c>
      <c r="G8" s="459">
        <v>6</v>
      </c>
      <c r="H8" s="456">
        <v>31812</v>
      </c>
      <c r="I8" s="457">
        <v>41417</v>
      </c>
      <c r="J8" s="456">
        <v>27458</v>
      </c>
      <c r="K8" s="457">
        <v>41395</v>
      </c>
    </row>
    <row r="9" spans="1:12" ht="15">
      <c r="A9" s="455" t="s">
        <v>58</v>
      </c>
      <c r="B9" s="456">
        <v>1676</v>
      </c>
      <c r="C9" s="457">
        <v>41444</v>
      </c>
      <c r="D9" s="458">
        <v>15</v>
      </c>
      <c r="E9" s="456">
        <v>895</v>
      </c>
      <c r="F9" s="457">
        <v>41455</v>
      </c>
      <c r="G9" s="459">
        <v>6</v>
      </c>
      <c r="H9" s="456">
        <v>33721</v>
      </c>
      <c r="I9" s="457">
        <v>41445</v>
      </c>
      <c r="J9" s="456">
        <v>28888</v>
      </c>
      <c r="K9" s="457">
        <v>41455</v>
      </c>
    </row>
    <row r="10" spans="1:12" ht="15">
      <c r="A10" s="455" t="s">
        <v>59</v>
      </c>
      <c r="B10" s="456">
        <v>1716</v>
      </c>
      <c r="C10" s="457">
        <v>41484</v>
      </c>
      <c r="D10" s="458">
        <v>15</v>
      </c>
      <c r="E10" s="456">
        <v>898</v>
      </c>
      <c r="F10" s="457">
        <v>41456</v>
      </c>
      <c r="G10" s="459">
        <v>5</v>
      </c>
      <c r="H10" s="456">
        <v>34717</v>
      </c>
      <c r="I10" s="457">
        <v>41484</v>
      </c>
      <c r="J10" s="456">
        <v>29525</v>
      </c>
      <c r="K10" s="457">
        <v>41462</v>
      </c>
    </row>
    <row r="11" spans="1:12" ht="15">
      <c r="A11" s="455" t="s">
        <v>181</v>
      </c>
      <c r="B11" s="456">
        <v>1760</v>
      </c>
      <c r="C11" s="457">
        <v>41493</v>
      </c>
      <c r="D11" s="458">
        <v>22</v>
      </c>
      <c r="E11" s="456">
        <v>965</v>
      </c>
      <c r="F11" s="457">
        <v>41512</v>
      </c>
      <c r="G11" s="459">
        <v>4</v>
      </c>
      <c r="H11" s="456">
        <v>35864</v>
      </c>
      <c r="I11" s="457">
        <v>41493</v>
      </c>
      <c r="J11" s="456">
        <v>30244</v>
      </c>
      <c r="K11" s="457">
        <v>41511</v>
      </c>
    </row>
    <row r="12" spans="1:12" ht="15">
      <c r="A12" s="455" t="s">
        <v>60</v>
      </c>
      <c r="B12" s="456">
        <v>1728</v>
      </c>
      <c r="C12" s="457">
        <v>41543</v>
      </c>
      <c r="D12" s="458">
        <v>20</v>
      </c>
      <c r="E12" s="456">
        <v>928</v>
      </c>
      <c r="F12" s="457">
        <v>41526</v>
      </c>
      <c r="G12" s="459">
        <v>4</v>
      </c>
      <c r="H12" s="456">
        <v>33013</v>
      </c>
      <c r="I12" s="457">
        <v>41547</v>
      </c>
      <c r="J12" s="456">
        <v>30096</v>
      </c>
      <c r="K12" s="457">
        <v>41525</v>
      </c>
    </row>
    <row r="13" spans="1:12" ht="15">
      <c r="A13" s="455" t="s">
        <v>61</v>
      </c>
      <c r="B13" s="456">
        <v>1849</v>
      </c>
      <c r="C13" s="457">
        <v>41561</v>
      </c>
      <c r="D13" s="458">
        <v>20</v>
      </c>
      <c r="E13" s="456">
        <v>951</v>
      </c>
      <c r="F13" s="457">
        <v>41575</v>
      </c>
      <c r="G13" s="459">
        <v>4</v>
      </c>
      <c r="H13" s="456">
        <v>34825</v>
      </c>
      <c r="I13" s="457">
        <v>41554</v>
      </c>
      <c r="J13" s="456">
        <v>32165</v>
      </c>
      <c r="K13" s="457">
        <v>41567</v>
      </c>
    </row>
    <row r="14" spans="1:12" ht="15">
      <c r="A14" s="455" t="s">
        <v>62</v>
      </c>
      <c r="B14" s="456">
        <v>1974.8879999999999</v>
      </c>
      <c r="C14" s="457">
        <v>41608</v>
      </c>
      <c r="D14" s="458">
        <v>18</v>
      </c>
      <c r="E14" s="456">
        <v>975.88599999999997</v>
      </c>
      <c r="F14" s="457">
        <v>41582</v>
      </c>
      <c r="G14" s="459">
        <v>3</v>
      </c>
      <c r="H14" s="456">
        <v>38911.889000000003</v>
      </c>
      <c r="I14" s="457">
        <v>41607</v>
      </c>
      <c r="J14" s="456">
        <v>32122.258999999998</v>
      </c>
      <c r="K14" s="457">
        <v>41581</v>
      </c>
    </row>
    <row r="15" spans="1:12" ht="15">
      <c r="A15" s="438" t="s">
        <v>63</v>
      </c>
      <c r="B15" s="460">
        <v>2074.1970000000001</v>
      </c>
      <c r="C15" s="461">
        <v>41632</v>
      </c>
      <c r="D15" s="462">
        <v>18</v>
      </c>
      <c r="E15" s="460">
        <v>1091.7919999999999</v>
      </c>
      <c r="F15" s="461">
        <v>41635</v>
      </c>
      <c r="G15" s="462">
        <v>4</v>
      </c>
      <c r="H15" s="460">
        <v>40599.415000000001</v>
      </c>
      <c r="I15" s="463">
        <v>41632</v>
      </c>
      <c r="J15" s="460">
        <v>36690.07</v>
      </c>
      <c r="K15" s="461">
        <v>41637</v>
      </c>
    </row>
    <row r="16" spans="1:12" ht="15">
      <c r="A16" s="464">
        <v>2013</v>
      </c>
      <c r="B16" s="465">
        <v>2074.1970000000001</v>
      </c>
      <c r="C16" s="466">
        <v>41632</v>
      </c>
      <c r="D16" s="467">
        <v>18</v>
      </c>
      <c r="E16" s="465">
        <v>866</v>
      </c>
      <c r="F16" s="466">
        <v>41396</v>
      </c>
      <c r="G16" s="468">
        <v>6</v>
      </c>
      <c r="H16" s="465">
        <v>40599.415000000001</v>
      </c>
      <c r="I16" s="469">
        <v>41632</v>
      </c>
      <c r="J16" s="465">
        <v>27458</v>
      </c>
      <c r="K16" s="466">
        <v>41395</v>
      </c>
    </row>
  </sheetData>
  <sheetProtection password="DE5A" sheet="1" objects="1" scenarios="1"/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2"/>
  </sheetPr>
  <dimension ref="A1:T41"/>
  <sheetViews>
    <sheetView showGridLines="0" zoomScale="70" zoomScaleNormal="70" zoomScaleSheetLayoutView="50" workbookViewId="0">
      <selection activeCell="B1" sqref="B1:Q1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6" width="12.140625" style="1" customWidth="1"/>
    <col min="17" max="17" width="14.42578125" style="1" customWidth="1"/>
    <col min="18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2" width="12.140625" style="1" customWidth="1"/>
    <col min="273" max="273" width="14.42578125" style="1" customWidth="1"/>
    <col min="274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8" width="12.140625" style="1" customWidth="1"/>
    <col min="529" max="529" width="14.42578125" style="1" customWidth="1"/>
    <col min="530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4" width="12.140625" style="1" customWidth="1"/>
    <col min="785" max="785" width="14.42578125" style="1" customWidth="1"/>
    <col min="786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40" width="12.140625" style="1" customWidth="1"/>
    <col min="1041" max="1041" width="14.42578125" style="1" customWidth="1"/>
    <col min="1042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6" width="12.140625" style="1" customWidth="1"/>
    <col min="1297" max="1297" width="14.42578125" style="1" customWidth="1"/>
    <col min="1298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2" width="12.140625" style="1" customWidth="1"/>
    <col min="1553" max="1553" width="14.42578125" style="1" customWidth="1"/>
    <col min="1554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8" width="12.140625" style="1" customWidth="1"/>
    <col min="1809" max="1809" width="14.42578125" style="1" customWidth="1"/>
    <col min="1810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4" width="12.140625" style="1" customWidth="1"/>
    <col min="2065" max="2065" width="14.42578125" style="1" customWidth="1"/>
    <col min="2066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20" width="12.140625" style="1" customWidth="1"/>
    <col min="2321" max="2321" width="14.42578125" style="1" customWidth="1"/>
    <col min="2322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6" width="12.140625" style="1" customWidth="1"/>
    <col min="2577" max="2577" width="14.42578125" style="1" customWidth="1"/>
    <col min="2578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2" width="12.140625" style="1" customWidth="1"/>
    <col min="2833" max="2833" width="14.42578125" style="1" customWidth="1"/>
    <col min="2834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8" width="12.140625" style="1" customWidth="1"/>
    <col min="3089" max="3089" width="14.42578125" style="1" customWidth="1"/>
    <col min="3090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4" width="12.140625" style="1" customWidth="1"/>
    <col min="3345" max="3345" width="14.42578125" style="1" customWidth="1"/>
    <col min="3346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600" width="12.140625" style="1" customWidth="1"/>
    <col min="3601" max="3601" width="14.42578125" style="1" customWidth="1"/>
    <col min="3602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6" width="12.140625" style="1" customWidth="1"/>
    <col min="3857" max="3857" width="14.42578125" style="1" customWidth="1"/>
    <col min="3858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2" width="12.140625" style="1" customWidth="1"/>
    <col min="4113" max="4113" width="14.42578125" style="1" customWidth="1"/>
    <col min="4114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8" width="12.140625" style="1" customWidth="1"/>
    <col min="4369" max="4369" width="14.42578125" style="1" customWidth="1"/>
    <col min="4370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4" width="12.140625" style="1" customWidth="1"/>
    <col min="4625" max="4625" width="14.42578125" style="1" customWidth="1"/>
    <col min="4626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80" width="12.140625" style="1" customWidth="1"/>
    <col min="4881" max="4881" width="14.42578125" style="1" customWidth="1"/>
    <col min="4882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6" width="12.140625" style="1" customWidth="1"/>
    <col min="5137" max="5137" width="14.42578125" style="1" customWidth="1"/>
    <col min="5138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2" width="12.140625" style="1" customWidth="1"/>
    <col min="5393" max="5393" width="14.42578125" style="1" customWidth="1"/>
    <col min="5394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8" width="12.140625" style="1" customWidth="1"/>
    <col min="5649" max="5649" width="14.42578125" style="1" customWidth="1"/>
    <col min="5650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4" width="12.140625" style="1" customWidth="1"/>
    <col min="5905" max="5905" width="14.42578125" style="1" customWidth="1"/>
    <col min="5906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60" width="12.140625" style="1" customWidth="1"/>
    <col min="6161" max="6161" width="14.42578125" style="1" customWidth="1"/>
    <col min="6162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6" width="12.140625" style="1" customWidth="1"/>
    <col min="6417" max="6417" width="14.42578125" style="1" customWidth="1"/>
    <col min="6418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2" width="12.140625" style="1" customWidth="1"/>
    <col min="6673" max="6673" width="14.42578125" style="1" customWidth="1"/>
    <col min="6674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8" width="12.140625" style="1" customWidth="1"/>
    <col min="6929" max="6929" width="14.42578125" style="1" customWidth="1"/>
    <col min="6930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4" width="12.140625" style="1" customWidth="1"/>
    <col min="7185" max="7185" width="14.42578125" style="1" customWidth="1"/>
    <col min="7186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40" width="12.140625" style="1" customWidth="1"/>
    <col min="7441" max="7441" width="14.42578125" style="1" customWidth="1"/>
    <col min="7442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6" width="12.140625" style="1" customWidth="1"/>
    <col min="7697" max="7697" width="14.42578125" style="1" customWidth="1"/>
    <col min="7698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2" width="12.140625" style="1" customWidth="1"/>
    <col min="7953" max="7953" width="14.42578125" style="1" customWidth="1"/>
    <col min="7954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8" width="12.140625" style="1" customWidth="1"/>
    <col min="8209" max="8209" width="14.42578125" style="1" customWidth="1"/>
    <col min="8210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4" width="12.140625" style="1" customWidth="1"/>
    <col min="8465" max="8465" width="14.42578125" style="1" customWidth="1"/>
    <col min="8466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20" width="12.140625" style="1" customWidth="1"/>
    <col min="8721" max="8721" width="14.42578125" style="1" customWidth="1"/>
    <col min="8722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6" width="12.140625" style="1" customWidth="1"/>
    <col min="8977" max="8977" width="14.42578125" style="1" customWidth="1"/>
    <col min="8978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2" width="12.140625" style="1" customWidth="1"/>
    <col min="9233" max="9233" width="14.42578125" style="1" customWidth="1"/>
    <col min="9234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8" width="12.140625" style="1" customWidth="1"/>
    <col min="9489" max="9489" width="14.42578125" style="1" customWidth="1"/>
    <col min="9490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4" width="12.140625" style="1" customWidth="1"/>
    <col min="9745" max="9745" width="14.42578125" style="1" customWidth="1"/>
    <col min="9746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10000" width="12.140625" style="1" customWidth="1"/>
    <col min="10001" max="10001" width="14.42578125" style="1" customWidth="1"/>
    <col min="10002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6" width="12.140625" style="1" customWidth="1"/>
    <col min="10257" max="10257" width="14.42578125" style="1" customWidth="1"/>
    <col min="10258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2" width="12.140625" style="1" customWidth="1"/>
    <col min="10513" max="10513" width="14.42578125" style="1" customWidth="1"/>
    <col min="10514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8" width="12.140625" style="1" customWidth="1"/>
    <col min="10769" max="10769" width="14.42578125" style="1" customWidth="1"/>
    <col min="10770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4" width="12.140625" style="1" customWidth="1"/>
    <col min="11025" max="11025" width="14.42578125" style="1" customWidth="1"/>
    <col min="11026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80" width="12.140625" style="1" customWidth="1"/>
    <col min="11281" max="11281" width="14.42578125" style="1" customWidth="1"/>
    <col min="11282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6" width="12.140625" style="1" customWidth="1"/>
    <col min="11537" max="11537" width="14.42578125" style="1" customWidth="1"/>
    <col min="11538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2" width="12.140625" style="1" customWidth="1"/>
    <col min="11793" max="11793" width="14.42578125" style="1" customWidth="1"/>
    <col min="11794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8" width="12.140625" style="1" customWidth="1"/>
    <col min="12049" max="12049" width="14.42578125" style="1" customWidth="1"/>
    <col min="12050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4" width="12.140625" style="1" customWidth="1"/>
    <col min="12305" max="12305" width="14.42578125" style="1" customWidth="1"/>
    <col min="12306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60" width="12.140625" style="1" customWidth="1"/>
    <col min="12561" max="12561" width="14.42578125" style="1" customWidth="1"/>
    <col min="12562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6" width="12.140625" style="1" customWidth="1"/>
    <col min="12817" max="12817" width="14.42578125" style="1" customWidth="1"/>
    <col min="12818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2" width="12.140625" style="1" customWidth="1"/>
    <col min="13073" max="13073" width="14.42578125" style="1" customWidth="1"/>
    <col min="13074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8" width="12.140625" style="1" customWidth="1"/>
    <col min="13329" max="13329" width="14.42578125" style="1" customWidth="1"/>
    <col min="13330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4" width="12.140625" style="1" customWidth="1"/>
    <col min="13585" max="13585" width="14.42578125" style="1" customWidth="1"/>
    <col min="13586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40" width="12.140625" style="1" customWidth="1"/>
    <col min="13841" max="13841" width="14.42578125" style="1" customWidth="1"/>
    <col min="13842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6" width="12.140625" style="1" customWidth="1"/>
    <col min="14097" max="14097" width="14.42578125" style="1" customWidth="1"/>
    <col min="14098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2" width="12.140625" style="1" customWidth="1"/>
    <col min="14353" max="14353" width="14.42578125" style="1" customWidth="1"/>
    <col min="14354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8" width="12.140625" style="1" customWidth="1"/>
    <col min="14609" max="14609" width="14.42578125" style="1" customWidth="1"/>
    <col min="14610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4" width="12.140625" style="1" customWidth="1"/>
    <col min="14865" max="14865" width="14.42578125" style="1" customWidth="1"/>
    <col min="14866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20" width="12.140625" style="1" customWidth="1"/>
    <col min="15121" max="15121" width="14.42578125" style="1" customWidth="1"/>
    <col min="15122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6" width="12.140625" style="1" customWidth="1"/>
    <col min="15377" max="15377" width="14.42578125" style="1" customWidth="1"/>
    <col min="15378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2" width="12.140625" style="1" customWidth="1"/>
    <col min="15633" max="15633" width="14.42578125" style="1" customWidth="1"/>
    <col min="15634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8" width="12.140625" style="1" customWidth="1"/>
    <col min="15889" max="15889" width="14.42578125" style="1" customWidth="1"/>
    <col min="15890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4" width="12.140625" style="1" customWidth="1"/>
    <col min="16145" max="16145" width="14.42578125" style="1" customWidth="1"/>
    <col min="16146" max="16384" width="14.28515625" style="1"/>
  </cols>
  <sheetData>
    <row r="1" spans="2:19" ht="21" customHeight="1">
      <c r="B1" s="470" t="s">
        <v>72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2:19" ht="21" customHeight="1" thickBot="1">
      <c r="K2" s="1" t="s">
        <v>0</v>
      </c>
    </row>
    <row r="3" spans="2:19" ht="17.100000000000001" customHeight="1">
      <c r="B3" s="471"/>
      <c r="C3" s="472"/>
      <c r="D3" s="96" t="s">
        <v>1</v>
      </c>
      <c r="E3" s="97" t="s">
        <v>2</v>
      </c>
      <c r="F3" s="97" t="s">
        <v>3</v>
      </c>
      <c r="G3" s="97" t="s">
        <v>4</v>
      </c>
      <c r="H3" s="97" t="s">
        <v>5</v>
      </c>
      <c r="I3" s="97" t="s">
        <v>6</v>
      </c>
      <c r="J3" s="97" t="s">
        <v>7</v>
      </c>
      <c r="K3" s="97" t="s">
        <v>8</v>
      </c>
      <c r="L3" s="97" t="s">
        <v>9</v>
      </c>
      <c r="M3" s="97" t="s">
        <v>10</v>
      </c>
      <c r="N3" s="97" t="s">
        <v>11</v>
      </c>
      <c r="O3" s="98" t="s">
        <v>12</v>
      </c>
      <c r="P3" s="99">
        <f>'2013_Bilans_kWh'!P3</f>
        <v>2013</v>
      </c>
      <c r="Q3" s="100" t="s">
        <v>34</v>
      </c>
    </row>
    <row r="4" spans="2:19" ht="11.25" customHeight="1">
      <c r="B4" s="473"/>
      <c r="C4" s="474"/>
      <c r="D4" s="477" t="s">
        <v>35</v>
      </c>
      <c r="E4" s="483" t="s">
        <v>35</v>
      </c>
      <c r="F4" s="483" t="s">
        <v>35</v>
      </c>
      <c r="G4" s="483" t="s">
        <v>35</v>
      </c>
      <c r="H4" s="483" t="s">
        <v>35</v>
      </c>
      <c r="I4" s="483" t="s">
        <v>35</v>
      </c>
      <c r="J4" s="483" t="s">
        <v>35</v>
      </c>
      <c r="K4" s="483" t="s">
        <v>35</v>
      </c>
      <c r="L4" s="483" t="s">
        <v>35</v>
      </c>
      <c r="M4" s="483" t="s">
        <v>35</v>
      </c>
      <c r="N4" s="483" t="s">
        <v>35</v>
      </c>
      <c r="O4" s="485" t="s">
        <v>35</v>
      </c>
      <c r="P4" s="477" t="s">
        <v>35</v>
      </c>
      <c r="Q4" s="481" t="s">
        <v>36</v>
      </c>
    </row>
    <row r="5" spans="2:19" ht="12" customHeight="1" thickBot="1">
      <c r="B5" s="475"/>
      <c r="C5" s="476"/>
      <c r="D5" s="478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6"/>
      <c r="P5" s="478"/>
      <c r="Q5" s="482"/>
    </row>
    <row r="6" spans="2:19" ht="20.100000000000001" customHeight="1">
      <c r="B6" s="101"/>
      <c r="C6" s="102" t="s">
        <v>96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19" ht="24.95" customHeight="1">
      <c r="B7" s="8" t="s">
        <v>14</v>
      </c>
      <c r="C7" s="9" t="s">
        <v>73</v>
      </c>
      <c r="D7" s="105">
        <f>'2013_Bilans_kWh'!D7/1000000</f>
        <v>715.24058400000001</v>
      </c>
      <c r="E7" s="105">
        <f>'2013_Bilans_kWh'!E7/1000000</f>
        <v>792.78281300000003</v>
      </c>
      <c r="F7" s="105">
        <f>'2013_Bilans_kWh'!F7/1000000</f>
        <v>1119.2920590000001</v>
      </c>
      <c r="G7" s="105">
        <f>'2013_Bilans_kWh'!G7/1000000</f>
        <v>1012.217575</v>
      </c>
      <c r="H7" s="105">
        <f>'2013_Bilans_kWh'!H7/1000000</f>
        <v>702.29393800000003</v>
      </c>
      <c r="I7" s="105">
        <f>'2013_Bilans_kWh'!I7/1000000</f>
        <v>461.62947800000001</v>
      </c>
      <c r="J7" s="105">
        <f>'2013_Bilans_kWh'!J7/1000000</f>
        <v>343.57017000000002</v>
      </c>
      <c r="K7" s="105">
        <f>'2013_Bilans_kWh'!K7/1000000</f>
        <v>287.55373600000001</v>
      </c>
      <c r="L7" s="105">
        <f>'2013_Bilans_kWh'!L7/1000000</f>
        <v>285.51048200000002</v>
      </c>
      <c r="M7" s="105">
        <f>'2013_Bilans_kWh'!M7/1000000</f>
        <v>289.87032499999998</v>
      </c>
      <c r="N7" s="105">
        <f>'2013_Bilans_kWh'!N7/1000000</f>
        <v>510.96504399999998</v>
      </c>
      <c r="O7" s="105">
        <f>'2013_Bilans_kWh'!O7/1000000</f>
        <v>450.37494299999997</v>
      </c>
      <c r="P7" s="105">
        <f>'2013_Bilans_kWh'!P7/1000000</f>
        <v>6971.3011470000001</v>
      </c>
      <c r="Q7" s="106">
        <v>1.8307294636081832</v>
      </c>
      <c r="R7" s="1" t="s">
        <v>0</v>
      </c>
      <c r="S7" s="107"/>
    </row>
    <row r="8" spans="2:19" ht="24.95" customHeight="1">
      <c r="B8" s="8" t="s">
        <v>15</v>
      </c>
      <c r="C8" s="12" t="s">
        <v>74</v>
      </c>
      <c r="D8" s="108">
        <f>'2013_Bilans_kWh'!D8/1000000</f>
        <v>755.64357299999995</v>
      </c>
      <c r="E8" s="108">
        <f>'2013_Bilans_kWh'!E8/1000000</f>
        <v>755.99275599999999</v>
      </c>
      <c r="F8" s="108">
        <f>'2013_Bilans_kWh'!F8/1000000</f>
        <v>659.396793</v>
      </c>
      <c r="G8" s="109">
        <f>'2013_Bilans_kWh'!G8/1000000</f>
        <v>463.07791099999997</v>
      </c>
      <c r="H8" s="109">
        <f>'2013_Bilans_kWh'!H8/1000000</f>
        <v>527.83396300000004</v>
      </c>
      <c r="I8" s="108">
        <f>'2013_Bilans_kWh'!I8/1000000</f>
        <v>705.23697700000002</v>
      </c>
      <c r="J8" s="108">
        <f>'2013_Bilans_kWh'!J8/1000000</f>
        <v>821.08979099999999</v>
      </c>
      <c r="K8" s="108">
        <f>'2013_Bilans_kWh'!K8/1000000</f>
        <v>886.88723500000003</v>
      </c>
      <c r="L8" s="108">
        <f>'2013_Bilans_kWh'!L8/1000000</f>
        <v>666.19400099999996</v>
      </c>
      <c r="M8" s="108">
        <f>'2013_Bilans_kWh'!M8/1000000</f>
        <v>853.027739</v>
      </c>
      <c r="N8" s="108">
        <f>'2013_Bilans_kWh'!N8/1000000</f>
        <v>817.79502200000002</v>
      </c>
      <c r="O8" s="108">
        <f>'2013_Bilans_kWh'!O8/1000000</f>
        <v>828.07303400000001</v>
      </c>
      <c r="P8" s="108">
        <f>'2013_Bilans_kWh'!P8/1000000</f>
        <v>8740.2487949999995</v>
      </c>
      <c r="Q8" s="110">
        <v>1.0373283654485705</v>
      </c>
      <c r="R8" s="1" t="s">
        <v>0</v>
      </c>
      <c r="S8" s="107"/>
    </row>
    <row r="9" spans="2:19" ht="24.95" customHeight="1">
      <c r="B9" s="16" t="s">
        <v>16</v>
      </c>
      <c r="C9" s="17" t="s">
        <v>97</v>
      </c>
      <c r="D9" s="111">
        <f>'2013_Bilans_kWh'!D9/1000000</f>
        <v>1470.884157</v>
      </c>
      <c r="E9" s="112">
        <f>'2013_Bilans_kWh'!E9/1000000</f>
        <v>1548.7755689999999</v>
      </c>
      <c r="F9" s="113">
        <f>'2013_Bilans_kWh'!F9/1000000</f>
        <v>1778.688852</v>
      </c>
      <c r="G9" s="111">
        <f>'2013_Bilans_kWh'!G9/1000000</f>
        <v>1475.295486</v>
      </c>
      <c r="H9" s="111">
        <f>'2013_Bilans_kWh'!H9/1000000</f>
        <v>1230.1279010000001</v>
      </c>
      <c r="I9" s="111">
        <f>'2013_Bilans_kWh'!I9/1000000</f>
        <v>1166.8664550000001</v>
      </c>
      <c r="J9" s="111">
        <f>'2013_Bilans_kWh'!J9/1000000</f>
        <v>1164.6599610000001</v>
      </c>
      <c r="K9" s="111">
        <f>'2013_Bilans_kWh'!K9/1000000</f>
        <v>1174.440971</v>
      </c>
      <c r="L9" s="111">
        <f>'2013_Bilans_kWh'!L9/1000000</f>
        <v>951.70448299999998</v>
      </c>
      <c r="M9" s="114">
        <f>'2013_Bilans_kWh'!M9/1000000</f>
        <v>1142.898064</v>
      </c>
      <c r="N9" s="111">
        <f>'2013_Bilans_kWh'!N9/1000000</f>
        <v>1328.7600660000001</v>
      </c>
      <c r="O9" s="115">
        <f>'2013_Bilans_kWh'!O9/1000000</f>
        <v>1278.447977</v>
      </c>
      <c r="P9" s="111">
        <f>'2013_Bilans_kWh'!P9/1000000</f>
        <v>15711.549942</v>
      </c>
      <c r="Q9" s="116">
        <v>1.2842879229853406</v>
      </c>
    </row>
    <row r="10" spans="2:19" ht="24.95" customHeight="1">
      <c r="B10" s="24" t="s">
        <v>17</v>
      </c>
      <c r="C10" s="25" t="s">
        <v>75</v>
      </c>
      <c r="D10" s="117">
        <f>'2013_Bilans_kWh'!D10/1000000</f>
        <v>5.8544850000000004</v>
      </c>
      <c r="E10" s="117">
        <f>'2013_Bilans_kWh'!E10/1000000</f>
        <v>8.5504099999999994</v>
      </c>
      <c r="F10" s="118">
        <f>'2013_Bilans_kWh'!F10/1000000</f>
        <v>12.031809000000001</v>
      </c>
      <c r="G10" s="119">
        <f>'2013_Bilans_kWh'!G10/1000000</f>
        <v>12.557508</v>
      </c>
      <c r="H10" s="120">
        <f>'2013_Bilans_kWh'!H10/1000000</f>
        <v>8.3164429999999996</v>
      </c>
      <c r="I10" s="120">
        <f>'2013_Bilans_kWh'!I10/1000000</f>
        <v>4.4321390000000003</v>
      </c>
      <c r="J10" s="120">
        <f>'2013_Bilans_kWh'!J10/1000000</f>
        <v>1.310303</v>
      </c>
      <c r="K10" s="120">
        <f>'2013_Bilans_kWh'!K10/1000000</f>
        <v>0.633884</v>
      </c>
      <c r="L10" s="118">
        <f>'2013_Bilans_kWh'!L10/1000000</f>
        <v>0.84804400000000002</v>
      </c>
      <c r="M10" s="118">
        <f>'2013_Bilans_kWh'!M10/1000000</f>
        <v>0.85020099999999998</v>
      </c>
      <c r="N10" s="120">
        <f>'2013_Bilans_kWh'!N10/1000000</f>
        <v>2.3396029999999999</v>
      </c>
      <c r="O10" s="121">
        <f>'2013_Bilans_kWh'!O10/1000000</f>
        <v>0.66062600000000005</v>
      </c>
      <c r="P10" s="120">
        <f>'2013_Bilans_kWh'!P10/1000000</f>
        <v>58.385455</v>
      </c>
      <c r="Q10" s="122">
        <v>1.5539108238593462</v>
      </c>
      <c r="R10" s="1" t="s">
        <v>0</v>
      </c>
    </row>
    <row r="11" spans="2:19" ht="20.100000000000001" customHeight="1">
      <c r="B11" s="62"/>
      <c r="C11" s="123"/>
      <c r="D11" s="124"/>
      <c r="E11" s="124" t="s">
        <v>0</v>
      </c>
      <c r="F11" s="124"/>
      <c r="G11" s="124"/>
      <c r="H11" s="124"/>
      <c r="I11" s="124"/>
      <c r="J11" s="124"/>
      <c r="K11" s="124"/>
      <c r="L11" s="124"/>
      <c r="M11" s="125"/>
      <c r="N11" s="124"/>
      <c r="O11" s="124" t="s">
        <v>0</v>
      </c>
      <c r="P11" s="126"/>
      <c r="Q11" s="127"/>
      <c r="R11" s="1" t="s">
        <v>0</v>
      </c>
      <c r="S11" s="1" t="s">
        <v>0</v>
      </c>
    </row>
    <row r="12" spans="2:19" ht="20.100000000000001" customHeight="1">
      <c r="B12" s="128"/>
      <c r="C12" s="129" t="s">
        <v>76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1"/>
      <c r="Q12" s="132"/>
    </row>
    <row r="13" spans="2:19" ht="24.95" customHeight="1">
      <c r="B13" s="40" t="s">
        <v>18</v>
      </c>
      <c r="C13" s="41" t="s">
        <v>77</v>
      </c>
      <c r="D13" s="133">
        <f>'2013_Bilans_kWh'!D13/1000000</f>
        <v>134.65873099999999</v>
      </c>
      <c r="E13" s="133">
        <f>'2013_Bilans_kWh'!E13/1000000</f>
        <v>67.272368999999998</v>
      </c>
      <c r="F13" s="133">
        <f>'2013_Bilans_kWh'!F13/1000000</f>
        <v>87.825789</v>
      </c>
      <c r="G13" s="133">
        <f>'2013_Bilans_kWh'!G13/1000000</f>
        <v>113.045624</v>
      </c>
      <c r="H13" s="133">
        <f>'2013_Bilans_kWh'!H13/1000000</f>
        <v>102.659755</v>
      </c>
      <c r="I13" s="133">
        <f>'2013_Bilans_kWh'!I13/1000000</f>
        <v>63.274965000000002</v>
      </c>
      <c r="J13" s="133">
        <f>'2013_Bilans_kWh'!J13/1000000</f>
        <v>75.003646000000003</v>
      </c>
      <c r="K13" s="133">
        <f>'2013_Bilans_kWh'!K13/1000000</f>
        <v>72.431105000000002</v>
      </c>
      <c r="L13" s="133">
        <f>'2013_Bilans_kWh'!L13/1000000</f>
        <v>92.722318000000001</v>
      </c>
      <c r="M13" s="133">
        <f>'2013_Bilans_kWh'!M13/1000000</f>
        <v>86.472593000000003</v>
      </c>
      <c r="N13" s="133">
        <f>'2013_Bilans_kWh'!N13/1000000</f>
        <v>62.337254000000001</v>
      </c>
      <c r="O13" s="133">
        <f>'2013_Bilans_kWh'!O13/1000000</f>
        <v>168.82994299999999</v>
      </c>
      <c r="P13" s="108">
        <f>'2013_Bilans_kWh'!P13/1000000</f>
        <v>1126.5340920000001</v>
      </c>
      <c r="Q13" s="110">
        <v>0.44724170625777382</v>
      </c>
      <c r="R13" s="1" t="s">
        <v>0</v>
      </c>
    </row>
    <row r="14" spans="2:19" ht="24.95" customHeight="1">
      <c r="B14" s="40" t="s">
        <v>19</v>
      </c>
      <c r="C14" s="43" t="s">
        <v>78</v>
      </c>
      <c r="D14" s="133">
        <f>'2013_Bilans_kWh'!D14/1000000</f>
        <v>103.340852</v>
      </c>
      <c r="E14" s="133">
        <f>'2013_Bilans_kWh'!E14/1000000</f>
        <v>77.300578000000002</v>
      </c>
      <c r="F14" s="133">
        <f>'2013_Bilans_kWh'!F14/1000000</f>
        <v>45.530793000000003</v>
      </c>
      <c r="G14" s="133">
        <f>'2013_Bilans_kWh'!G14/1000000</f>
        <v>28.035312000000001</v>
      </c>
      <c r="H14" s="133">
        <f>'2013_Bilans_kWh'!H14/1000000</f>
        <v>48.325285000000001</v>
      </c>
      <c r="I14" s="133">
        <f>'2013_Bilans_kWh'!I14/1000000</f>
        <v>76.815714</v>
      </c>
      <c r="J14" s="133">
        <f>'2013_Bilans_kWh'!J14/1000000</f>
        <v>187.98468199999999</v>
      </c>
      <c r="K14" s="133">
        <f>'2013_Bilans_kWh'!K14/1000000</f>
        <v>181.06805299999999</v>
      </c>
      <c r="L14" s="133">
        <f>'2013_Bilans_kWh'!L14/1000000</f>
        <v>221.35521900000001</v>
      </c>
      <c r="M14" s="133">
        <f>'2013_Bilans_kWh'!M14/1000000</f>
        <v>191.69973300000001</v>
      </c>
      <c r="N14" s="133">
        <f>'2013_Bilans_kWh'!N14/1000000</f>
        <v>174.30204499999999</v>
      </c>
      <c r="O14" s="133">
        <f>'2013_Bilans_kWh'!O14/1000000</f>
        <v>188.093805</v>
      </c>
      <c r="P14" s="105">
        <f>'2013_Bilans_kWh'!P14/1000000</f>
        <v>1523.852071</v>
      </c>
      <c r="Q14" s="106">
        <v>0.91270633558106518</v>
      </c>
      <c r="R14" s="1" t="s">
        <v>0</v>
      </c>
      <c r="S14" s="1" t="s">
        <v>0</v>
      </c>
    </row>
    <row r="15" spans="2:19" ht="24.95" customHeight="1">
      <c r="B15" s="40" t="s">
        <v>20</v>
      </c>
      <c r="C15" s="43" t="s">
        <v>79</v>
      </c>
      <c r="D15" s="133">
        <f>'2013_Bilans_kWh'!D15/1000000</f>
        <v>34.656103000000002</v>
      </c>
      <c r="E15" s="133">
        <f>'2013_Bilans_kWh'!E15/1000000</f>
        <v>31.571966</v>
      </c>
      <c r="F15" s="133">
        <f>'2013_Bilans_kWh'!F15/1000000</f>
        <v>31.415543</v>
      </c>
      <c r="G15" s="133">
        <f>'2013_Bilans_kWh'!G15/1000000</f>
        <v>72.655505000000005</v>
      </c>
      <c r="H15" s="133">
        <f>'2013_Bilans_kWh'!H15/1000000</f>
        <v>100.81959500000001</v>
      </c>
      <c r="I15" s="133">
        <f>'2013_Bilans_kWh'!I15/1000000</f>
        <v>64.287255000000002</v>
      </c>
      <c r="J15" s="133">
        <f>'2013_Bilans_kWh'!J15/1000000</f>
        <v>35.53199</v>
      </c>
      <c r="K15" s="133">
        <f>'2013_Bilans_kWh'!K15/1000000</f>
        <v>31.154025000000001</v>
      </c>
      <c r="L15" s="133">
        <f>'2013_Bilans_kWh'!L15/1000000</f>
        <v>22.339679</v>
      </c>
      <c r="M15" s="133">
        <f>'2013_Bilans_kWh'!M15/1000000</f>
        <v>26.661922000000001</v>
      </c>
      <c r="N15" s="133">
        <f>'2013_Bilans_kWh'!N15/1000000</f>
        <v>47.501280999999999</v>
      </c>
      <c r="O15" s="133">
        <f>'2013_Bilans_kWh'!O15/1000000</f>
        <v>17.882525999999999</v>
      </c>
      <c r="P15" s="108">
        <f>'2013_Bilans_kWh'!P15/1000000</f>
        <v>516.47739000000001</v>
      </c>
      <c r="Q15" s="110">
        <v>1.7666796258489688</v>
      </c>
      <c r="R15" s="1" t="s">
        <v>0</v>
      </c>
    </row>
    <row r="16" spans="2:19" ht="24.95" customHeight="1">
      <c r="B16" s="44" t="s">
        <v>21</v>
      </c>
      <c r="C16" s="17" t="s">
        <v>80</v>
      </c>
      <c r="D16" s="111">
        <f>'2013_Bilans_kWh'!D16/1000000</f>
        <v>272.655686</v>
      </c>
      <c r="E16" s="111">
        <f>'2013_Bilans_kWh'!E16/1000000</f>
        <v>176.144913</v>
      </c>
      <c r="F16" s="111">
        <f>'2013_Bilans_kWh'!F16/1000000</f>
        <v>164.77212499999999</v>
      </c>
      <c r="G16" s="134">
        <f>'2013_Bilans_kWh'!G16/1000000</f>
        <v>213.73644100000001</v>
      </c>
      <c r="H16" s="113">
        <f>'2013_Bilans_kWh'!H16/1000000</f>
        <v>251.80463499999999</v>
      </c>
      <c r="I16" s="135">
        <f>'2013_Bilans_kWh'!I16/1000000</f>
        <v>204.37793400000001</v>
      </c>
      <c r="J16" s="135">
        <f>'2013_Bilans_kWh'!J16/1000000</f>
        <v>298.52031799999997</v>
      </c>
      <c r="K16" s="135">
        <f>'2013_Bilans_kWh'!K16/1000000</f>
        <v>284.65318300000001</v>
      </c>
      <c r="L16" s="135">
        <f>'2013_Bilans_kWh'!L16/1000000</f>
        <v>336.417216</v>
      </c>
      <c r="M16" s="135">
        <f>'2013_Bilans_kWh'!M16/1000000</f>
        <v>304.834248</v>
      </c>
      <c r="N16" s="113">
        <f>'2013_Bilans_kWh'!N16/1000000</f>
        <v>284.14058</v>
      </c>
      <c r="O16" s="111">
        <f>'2013_Bilans_kWh'!O16/1000000</f>
        <v>374.80627399999997</v>
      </c>
      <c r="P16" s="113">
        <f>'2013_Bilans_kWh'!P16/1000000</f>
        <v>3166.8635530000001</v>
      </c>
      <c r="Q16" s="116">
        <v>0.70676465510958952</v>
      </c>
    </row>
    <row r="17" spans="1:20" ht="20.100000000000001" customHeight="1">
      <c r="B17" s="62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136"/>
      <c r="Q17" s="137"/>
      <c r="R17" s="1" t="s">
        <v>0</v>
      </c>
      <c r="S17" s="1" t="s">
        <v>0</v>
      </c>
    </row>
    <row r="18" spans="1:20" ht="24.95" customHeight="1" thickBot="1">
      <c r="B18" s="138" t="s">
        <v>22</v>
      </c>
      <c r="C18" s="139" t="s">
        <v>81</v>
      </c>
      <c r="D18" s="140">
        <f>'2013_Bilans_kWh'!D18/1000000</f>
        <v>1749.3943280000001</v>
      </c>
      <c r="E18" s="140">
        <f>'2013_Bilans_kWh'!E18/1000000</f>
        <v>1733.470892</v>
      </c>
      <c r="F18" s="140">
        <f>'2013_Bilans_kWh'!F18/1000000</f>
        <v>1955.492786</v>
      </c>
      <c r="G18" s="140">
        <f>'2013_Bilans_kWh'!G18/1000000</f>
        <v>1701.5894350000001</v>
      </c>
      <c r="H18" s="140">
        <f>'2013_Bilans_kWh'!H18/1000000</f>
        <v>1490.248979</v>
      </c>
      <c r="I18" s="140">
        <f>'2013_Bilans_kWh'!I18/1000000</f>
        <v>1375.676528</v>
      </c>
      <c r="J18" s="140">
        <f>'2013_Bilans_kWh'!J18/1000000</f>
        <v>1464.4905819999999</v>
      </c>
      <c r="K18" s="140">
        <f>'2013_Bilans_kWh'!K18/1000000</f>
        <v>1459.728038</v>
      </c>
      <c r="L18" s="140">
        <f>'2013_Bilans_kWh'!L18/1000000</f>
        <v>1288.9697430000001</v>
      </c>
      <c r="M18" s="140">
        <f>'2013_Bilans_kWh'!M18/1000000</f>
        <v>1448.5825130000001</v>
      </c>
      <c r="N18" s="140">
        <f>'2013_Bilans_kWh'!N18/1000000</f>
        <v>1615.2402489999999</v>
      </c>
      <c r="O18" s="140">
        <f>'2013_Bilans_kWh'!O18/1000000</f>
        <v>1653.9148769999999</v>
      </c>
      <c r="P18" s="140">
        <f>'2013_Bilans_kWh'!P18/1000000</f>
        <v>18936.79895</v>
      </c>
      <c r="Q18" s="141">
        <v>1.058791566722042</v>
      </c>
      <c r="R18" s="53" t="s">
        <v>0</v>
      </c>
      <c r="S18" s="1" t="s">
        <v>0</v>
      </c>
    </row>
    <row r="19" spans="1:20" ht="20.100000000000001" customHeight="1" thickBot="1">
      <c r="B19" s="54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42"/>
      <c r="Q19" s="57"/>
    </row>
    <row r="20" spans="1:20" ht="20.100000000000001" customHeight="1">
      <c r="B20" s="143"/>
      <c r="C20" s="102" t="s">
        <v>95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44"/>
      <c r="Q20" s="104"/>
    </row>
    <row r="21" spans="1:20" ht="24.95" customHeight="1">
      <c r="A21" s="59"/>
      <c r="B21" s="8" t="s">
        <v>23</v>
      </c>
      <c r="C21" s="60" t="s">
        <v>82</v>
      </c>
      <c r="D21" s="133">
        <f>'2013_Bilans_kWh'!D21/1000000</f>
        <v>870.18458099999998</v>
      </c>
      <c r="E21" s="133">
        <f>'2013_Bilans_kWh'!E21/1000000</f>
        <v>786.087535</v>
      </c>
      <c r="F21" s="133">
        <f>'2013_Bilans_kWh'!F21/1000000</f>
        <v>819.058403</v>
      </c>
      <c r="G21" s="133">
        <f>'2013_Bilans_kWh'!G21/1000000</f>
        <v>708.05538100000001</v>
      </c>
      <c r="H21" s="133">
        <f>'2013_Bilans_kWh'!H21/1000000</f>
        <v>687.23405300000002</v>
      </c>
      <c r="I21" s="133">
        <f>'2013_Bilans_kWh'!I21/1000000</f>
        <v>676.10164999999995</v>
      </c>
      <c r="J21" s="133">
        <f>'2013_Bilans_kWh'!J21/1000000</f>
        <v>727.93072299999994</v>
      </c>
      <c r="K21" s="133">
        <f>'2013_Bilans_kWh'!K21/1000000</f>
        <v>742.302009</v>
      </c>
      <c r="L21" s="133">
        <f>'2013_Bilans_kWh'!L21/1000000</f>
        <v>699.64641700000004</v>
      </c>
      <c r="M21" s="133">
        <f>'2013_Bilans_kWh'!M21/1000000</f>
        <v>768.74173099999996</v>
      </c>
      <c r="N21" s="133">
        <f>'2013_Bilans_kWh'!N21/1000000</f>
        <v>795.57518400000004</v>
      </c>
      <c r="O21" s="133">
        <f>'2013_Bilans_kWh'!O21/1000000</f>
        <v>933.88727800000004</v>
      </c>
      <c r="P21" s="108">
        <f>'2013_Bilans_kWh'!P21/1000000</f>
        <v>9214.8049449999999</v>
      </c>
      <c r="Q21" s="110">
        <v>0.99658006669741428</v>
      </c>
      <c r="R21" s="1" t="s">
        <v>0</v>
      </c>
      <c r="S21" s="1" t="s">
        <v>0</v>
      </c>
    </row>
    <row r="22" spans="1:20" ht="24.95" customHeight="1">
      <c r="A22" s="59"/>
      <c r="B22" s="8" t="s">
        <v>24</v>
      </c>
      <c r="C22" s="12" t="s">
        <v>93</v>
      </c>
      <c r="D22" s="133">
        <f>'2013_Bilans_kWh'!D22/1000000</f>
        <v>213.70108500000001</v>
      </c>
      <c r="E22" s="133">
        <f>'2013_Bilans_kWh'!E22/1000000</f>
        <v>201.24404899999999</v>
      </c>
      <c r="F22" s="133">
        <f>'2013_Bilans_kWh'!F22/1000000</f>
        <v>220.69986700000001</v>
      </c>
      <c r="G22" s="133">
        <f>'2013_Bilans_kWh'!G22/1000000</f>
        <v>213.12298699999999</v>
      </c>
      <c r="H22" s="133">
        <f>'2013_Bilans_kWh'!H22/1000000</f>
        <v>217.472545</v>
      </c>
      <c r="I22" s="133">
        <f>'2013_Bilans_kWh'!I22/1000000</f>
        <v>208.71607</v>
      </c>
      <c r="J22" s="133">
        <f>'2013_Bilans_kWh'!J22/1000000</f>
        <v>214.58818600000001</v>
      </c>
      <c r="K22" s="133">
        <f>'2013_Bilans_kWh'!K22/1000000</f>
        <v>208.74691999999999</v>
      </c>
      <c r="L22" s="133">
        <f>'2013_Bilans_kWh'!L22/1000000</f>
        <v>198.112978</v>
      </c>
      <c r="M22" s="133">
        <f>'2013_Bilans_kWh'!M22/1000000</f>
        <v>207.61941899999999</v>
      </c>
      <c r="N22" s="133">
        <f>'2013_Bilans_kWh'!N22/1000000</f>
        <v>208.23575199999999</v>
      </c>
      <c r="O22" s="133">
        <f>'2013_Bilans_kWh'!O22/1000000</f>
        <v>204.89692199999999</v>
      </c>
      <c r="P22" s="108">
        <f>'2013_Bilans_kWh'!P22/1000000</f>
        <v>2517.1567799999998</v>
      </c>
      <c r="Q22" s="110">
        <v>0.96571790657736545</v>
      </c>
      <c r="R22" s="1" t="s">
        <v>0</v>
      </c>
    </row>
    <row r="23" spans="1:20" ht="24.95" customHeight="1">
      <c r="A23" s="59"/>
      <c r="B23" s="40" t="s">
        <v>25</v>
      </c>
      <c r="C23" s="61" t="s">
        <v>94</v>
      </c>
      <c r="D23" s="113">
        <f>'2013_Bilans_kWh'!D23/1000000</f>
        <v>1083.8856659999999</v>
      </c>
      <c r="E23" s="113">
        <f>'2013_Bilans_kWh'!E23/1000000</f>
        <v>987.33158400000002</v>
      </c>
      <c r="F23" s="113">
        <f>'2013_Bilans_kWh'!F23/1000000</f>
        <v>1039.75827</v>
      </c>
      <c r="G23" s="113">
        <f>'2013_Bilans_kWh'!G23/1000000</f>
        <v>921.17836799999998</v>
      </c>
      <c r="H23" s="113">
        <f>'2013_Bilans_kWh'!H23/1000000</f>
        <v>904.70659799999999</v>
      </c>
      <c r="I23" s="113">
        <f>'2013_Bilans_kWh'!I23/1000000</f>
        <v>884.81772000000001</v>
      </c>
      <c r="J23" s="135">
        <f>'2013_Bilans_kWh'!J23/1000000</f>
        <v>942.51890900000001</v>
      </c>
      <c r="K23" s="113">
        <f>'2013_Bilans_kWh'!K23/1000000</f>
        <v>951.04892900000004</v>
      </c>
      <c r="L23" s="113">
        <f>'2013_Bilans_kWh'!L23/1000000</f>
        <v>897.75939500000004</v>
      </c>
      <c r="M23" s="113">
        <f>'2013_Bilans_kWh'!M23/1000000</f>
        <v>976.36114999999995</v>
      </c>
      <c r="N23" s="113">
        <f>'2013_Bilans_kWh'!N23/1000000</f>
        <v>1003.810936</v>
      </c>
      <c r="O23" s="113">
        <f>'2013_Bilans_kWh'!O23/1000000</f>
        <v>1138.7842000000001</v>
      </c>
      <c r="P23" s="113">
        <f>'2013_Bilans_kWh'!P23/1000000</f>
        <v>11731.961724999999</v>
      </c>
      <c r="Q23" s="116">
        <v>0.9897933426154174</v>
      </c>
      <c r="R23" s="145"/>
      <c r="S23" s="1" t="s">
        <v>0</v>
      </c>
    </row>
    <row r="24" spans="1:20" ht="20.100000000000001" customHeight="1">
      <c r="B24" s="62"/>
      <c r="C24" s="123"/>
      <c r="D24" s="124"/>
      <c r="E24" s="124" t="s">
        <v>0</v>
      </c>
      <c r="F24" s="124"/>
      <c r="G24" s="124"/>
      <c r="H24" s="124"/>
      <c r="I24" s="124"/>
      <c r="J24" s="124"/>
      <c r="K24" s="124"/>
      <c r="L24" s="124"/>
      <c r="M24" s="125"/>
      <c r="N24" s="124"/>
      <c r="O24" s="124" t="s">
        <v>0</v>
      </c>
      <c r="P24" s="126"/>
      <c r="Q24" s="127"/>
      <c r="R24" s="1" t="s">
        <v>0</v>
      </c>
      <c r="S24" s="1" t="s">
        <v>0</v>
      </c>
    </row>
    <row r="25" spans="1:20" ht="20.100000000000001" customHeight="1">
      <c r="A25" s="59"/>
      <c r="B25" s="146"/>
      <c r="C25" s="147" t="s">
        <v>83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150"/>
      <c r="R25" s="1" t="s">
        <v>0</v>
      </c>
      <c r="S25" s="1" t="s">
        <v>0</v>
      </c>
    </row>
    <row r="26" spans="1:20" ht="24.95" customHeight="1">
      <c r="A26" s="59"/>
      <c r="B26" s="70" t="s">
        <v>26</v>
      </c>
      <c r="C26" s="41" t="s">
        <v>84</v>
      </c>
      <c r="D26" s="151">
        <f>'2013_Bilans_kWh'!D26/1000000</f>
        <v>350.56659500000001</v>
      </c>
      <c r="E26" s="151">
        <f>'2013_Bilans_kWh'!E26/1000000</f>
        <v>428.62610799999999</v>
      </c>
      <c r="F26" s="151">
        <f>'2013_Bilans_kWh'!F26/1000000</f>
        <v>478.87381099999999</v>
      </c>
      <c r="G26" s="151">
        <f>'2013_Bilans_kWh'!G26/1000000</f>
        <v>471.04566799999998</v>
      </c>
      <c r="H26" s="151">
        <f>'2013_Bilans_kWh'!H26/1000000</f>
        <v>415.71573699999999</v>
      </c>
      <c r="I26" s="151">
        <f>'2013_Bilans_kWh'!I26/1000000</f>
        <v>334.02036399999997</v>
      </c>
      <c r="J26" s="151">
        <f>'2013_Bilans_kWh'!J26/1000000</f>
        <v>269.91760900000003</v>
      </c>
      <c r="K26" s="151">
        <f>'2013_Bilans_kWh'!K26/1000000</f>
        <v>270.91732200000001</v>
      </c>
      <c r="L26" s="151">
        <f>'2013_Bilans_kWh'!L26/1000000</f>
        <v>236.45566400000001</v>
      </c>
      <c r="M26" s="151">
        <f>'2013_Bilans_kWh'!M26/1000000</f>
        <v>334.087917</v>
      </c>
      <c r="N26" s="151">
        <f>'2013_Bilans_kWh'!N26/1000000</f>
        <v>422.55345899999998</v>
      </c>
      <c r="O26" s="105">
        <f>'2013_Bilans_kWh'!O26/1000000</f>
        <v>193.34333000000001</v>
      </c>
      <c r="P26" s="105">
        <f>'2013_Bilans_kWh'!P26/1000000</f>
        <v>4206.1235839999999</v>
      </c>
      <c r="Q26" s="152">
        <v>2.1702151455469552</v>
      </c>
      <c r="R26" s="1" t="s">
        <v>0</v>
      </c>
    </row>
    <row r="27" spans="1:20" ht="24.95" customHeight="1">
      <c r="A27" s="59"/>
      <c r="B27" s="32" t="s">
        <v>27</v>
      </c>
      <c r="C27" s="43" t="s">
        <v>85</v>
      </c>
      <c r="D27" s="153">
        <f>'2013_Bilans_kWh'!D27/1000000</f>
        <v>53.568072999999998</v>
      </c>
      <c r="E27" s="153">
        <f>'2013_Bilans_kWh'!E27/1000000</f>
        <v>43.706983000000001</v>
      </c>
      <c r="F27" s="153">
        <f>'2013_Bilans_kWh'!F27/1000000</f>
        <v>73.192897000000002</v>
      </c>
      <c r="G27" s="153">
        <f>'2013_Bilans_kWh'!G27/1000000</f>
        <v>112.958803</v>
      </c>
      <c r="H27" s="153">
        <f>'2013_Bilans_kWh'!H27/1000000</f>
        <v>68.194283999999996</v>
      </c>
      <c r="I27" s="153">
        <f>'2013_Bilans_kWh'!I27/1000000</f>
        <v>41.640509999999999</v>
      </c>
      <c r="J27" s="153">
        <f>'2013_Bilans_kWh'!J27/1000000</f>
        <v>22.537407999999999</v>
      </c>
      <c r="K27" s="153">
        <f>'2013_Bilans_kWh'!K27/1000000</f>
        <v>16.168410999999999</v>
      </c>
      <c r="L27" s="153">
        <f>'2013_Bilans_kWh'!L27/1000000</f>
        <v>23.483882999999999</v>
      </c>
      <c r="M27" s="153">
        <f>'2013_Bilans_kWh'!M27/1000000</f>
        <v>23.608532</v>
      </c>
      <c r="N27" s="153">
        <f>'2013_Bilans_kWh'!N27/1000000</f>
        <v>29.477329000000001</v>
      </c>
      <c r="O27" s="154">
        <f>'2013_Bilans_kWh'!O27/1000000</f>
        <v>29.116250999999998</v>
      </c>
      <c r="P27" s="154">
        <f>'2013_Bilans_kWh'!P27/1000000</f>
        <v>537.65336400000001</v>
      </c>
      <c r="Q27" s="110">
        <v>1.1997958674973059</v>
      </c>
      <c r="S27" s="1" t="s">
        <v>0</v>
      </c>
      <c r="T27" s="1" t="s">
        <v>0</v>
      </c>
    </row>
    <row r="28" spans="1:20" ht="24.95" customHeight="1">
      <c r="A28" s="59"/>
      <c r="B28" s="8" t="s">
        <v>28</v>
      </c>
      <c r="C28" s="43" t="s">
        <v>86</v>
      </c>
      <c r="D28" s="153">
        <f>'2013_Bilans_kWh'!D28/1000000</f>
        <v>228.395476</v>
      </c>
      <c r="E28" s="153">
        <f>'2013_Bilans_kWh'!E28/1000000</f>
        <v>243.37001599999999</v>
      </c>
      <c r="F28" s="153">
        <f>'2013_Bilans_kWh'!F28/1000000</f>
        <v>330.715666</v>
      </c>
      <c r="G28" s="153">
        <f>'2013_Bilans_kWh'!G28/1000000</f>
        <v>159.183988</v>
      </c>
      <c r="H28" s="153">
        <f>'2013_Bilans_kWh'!H28/1000000</f>
        <v>78.277332000000001</v>
      </c>
      <c r="I28" s="153">
        <f>'2013_Bilans_kWh'!I28/1000000</f>
        <v>91.693263999999999</v>
      </c>
      <c r="J28" s="153">
        <f>'2013_Bilans_kWh'!J28/1000000</f>
        <v>203.84465399999999</v>
      </c>
      <c r="K28" s="153">
        <f>'2013_Bilans_kWh'!K28/1000000</f>
        <v>194.567296</v>
      </c>
      <c r="L28" s="109">
        <f>'2013_Bilans_kWh'!L28/1000000</f>
        <v>107.001897</v>
      </c>
      <c r="M28" s="153">
        <f>'2013_Bilans_kWh'!M28/1000000</f>
        <v>87.742039000000005</v>
      </c>
      <c r="N28" s="153">
        <f>'2013_Bilans_kWh'!N28/1000000</f>
        <v>131.00278700000001</v>
      </c>
      <c r="O28" s="154">
        <f>'2013_Bilans_kWh'!O28/1000000</f>
        <v>262.16211800000002</v>
      </c>
      <c r="P28" s="154">
        <f>'2013_Bilans_kWh'!P28/1000000</f>
        <v>2117.956533</v>
      </c>
      <c r="Q28" s="110">
        <v>0.99027961649025464</v>
      </c>
    </row>
    <row r="29" spans="1:20" ht="24.95" customHeight="1">
      <c r="A29" s="59"/>
      <c r="B29" s="75" t="s">
        <v>29</v>
      </c>
      <c r="C29" s="76" t="s">
        <v>87</v>
      </c>
      <c r="D29" s="113">
        <f>'2013_Bilans_kWh'!D29/1000000</f>
        <v>632.53014399999995</v>
      </c>
      <c r="E29" s="111">
        <f>'2013_Bilans_kWh'!E29/1000000</f>
        <v>715.70310700000005</v>
      </c>
      <c r="F29" s="111">
        <f>'2013_Bilans_kWh'!F29/1000000</f>
        <v>882.782374</v>
      </c>
      <c r="G29" s="135">
        <f>'2013_Bilans_kWh'!G29/1000000</f>
        <v>743.18845899999997</v>
      </c>
      <c r="H29" s="113">
        <f>'2013_Bilans_kWh'!H29/1000000</f>
        <v>562.18735300000003</v>
      </c>
      <c r="I29" s="113">
        <f>'2013_Bilans_kWh'!I29/1000000</f>
        <v>467.35413799999998</v>
      </c>
      <c r="J29" s="135">
        <f>'2013_Bilans_kWh'!J29/1000000</f>
        <v>496.29967099999999</v>
      </c>
      <c r="K29" s="113">
        <f>'2013_Bilans_kWh'!K29/1000000</f>
        <v>481.653029</v>
      </c>
      <c r="L29" s="113">
        <f>'2013_Bilans_kWh'!L29/1000000</f>
        <v>366.94144399999999</v>
      </c>
      <c r="M29" s="113">
        <f>'2013_Bilans_kWh'!M29/1000000</f>
        <v>445.43848800000001</v>
      </c>
      <c r="N29" s="113">
        <f>'2013_Bilans_kWh'!N29/1000000</f>
        <v>583.03357500000004</v>
      </c>
      <c r="O29" s="111">
        <f>'2013_Bilans_kWh'!O29/1000000</f>
        <v>484.62169899999998</v>
      </c>
      <c r="P29" s="111">
        <f>'2013_Bilans_kWh'!P29/1000000</f>
        <v>6861.7334810000002</v>
      </c>
      <c r="Q29" s="155">
        <v>1.5164117883272785</v>
      </c>
      <c r="R29" s="1" t="s">
        <v>0</v>
      </c>
    </row>
    <row r="30" spans="1:20" ht="24.95" customHeight="1">
      <c r="A30" s="59"/>
      <c r="B30" s="24" t="s">
        <v>30</v>
      </c>
      <c r="C30" s="78" t="s">
        <v>88</v>
      </c>
      <c r="D30" s="156">
        <f>'2013_Bilans_kWh'!D30/1000000</f>
        <v>0</v>
      </c>
      <c r="E30" s="156">
        <f>'2013_Bilans_kWh'!E30/1000000</f>
        <v>0</v>
      </c>
      <c r="F30" s="156">
        <f>'2013_Bilans_kWh'!F30/1000000</f>
        <v>0</v>
      </c>
      <c r="G30" s="156">
        <f>'2013_Bilans_kWh'!G30/1000000</f>
        <v>3.0869999999999999E-3</v>
      </c>
      <c r="H30" s="156">
        <f>'2013_Bilans_kWh'!H30/1000000</f>
        <v>0</v>
      </c>
      <c r="I30" s="156">
        <f>'2013_Bilans_kWh'!I30/1000000</f>
        <v>0</v>
      </c>
      <c r="J30" s="156">
        <f>'2013_Bilans_kWh'!J30/1000000</f>
        <v>0</v>
      </c>
      <c r="K30" s="156">
        <f>'2013_Bilans_kWh'!K30/1000000</f>
        <v>0</v>
      </c>
      <c r="L30" s="156">
        <f>'2013_Bilans_kWh'!L30/1000000</f>
        <v>0</v>
      </c>
      <c r="M30" s="156">
        <f>'2013_Bilans_kWh'!M30/1000000</f>
        <v>0</v>
      </c>
      <c r="N30" s="156">
        <f>'2013_Bilans_kWh'!N30/1000000</f>
        <v>0</v>
      </c>
      <c r="O30" s="156">
        <f>'2013_Bilans_kWh'!O30/1000000</f>
        <v>0</v>
      </c>
      <c r="P30" s="157">
        <f>'2013_Bilans_kWh'!P30/1000000</f>
        <v>3.0869999999999999E-3</v>
      </c>
      <c r="Q30" s="122">
        <v>4.679384193040196E-5</v>
      </c>
      <c r="R30" s="1" t="s">
        <v>0</v>
      </c>
    </row>
    <row r="31" spans="1:20" ht="20.100000000000001" customHeight="1">
      <c r="A31" s="59"/>
      <c r="B31" s="62"/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158"/>
      <c r="Q31" s="159"/>
    </row>
    <row r="32" spans="1:20" ht="24.95" customHeight="1" thickBot="1">
      <c r="A32" s="59"/>
      <c r="B32" s="138" t="s">
        <v>31</v>
      </c>
      <c r="C32" s="160" t="s">
        <v>89</v>
      </c>
      <c r="D32" s="140">
        <f>'2013_Bilans_kWh'!D32/1000000</f>
        <v>1716.41581</v>
      </c>
      <c r="E32" s="161">
        <f>'2013_Bilans_kWh'!E32/1000000</f>
        <v>1703.0346910000001</v>
      </c>
      <c r="F32" s="161">
        <f>'2013_Bilans_kWh'!F32/1000000</f>
        <v>1922.5406439999999</v>
      </c>
      <c r="G32" s="140">
        <f>'2013_Bilans_kWh'!G32/1000000</f>
        <v>1664.3699140000001</v>
      </c>
      <c r="H32" s="140">
        <f>'2013_Bilans_kWh'!H32/1000000</f>
        <v>1466.893951</v>
      </c>
      <c r="I32" s="140">
        <f>'2013_Bilans_kWh'!I32/1000000</f>
        <v>1352.1718579999999</v>
      </c>
      <c r="J32" s="161">
        <f>'2013_Bilans_kWh'!J32/1000000</f>
        <v>1438.8185800000001</v>
      </c>
      <c r="K32" s="162">
        <f>'2013_Bilans_kWh'!K32/1000000</f>
        <v>1432.7019580000001</v>
      </c>
      <c r="L32" s="140">
        <f>'2013_Bilans_kWh'!L32/1000000</f>
        <v>1264.7008390000001</v>
      </c>
      <c r="M32" s="140">
        <f>'2013_Bilans_kWh'!M32/1000000</f>
        <v>1421.799638</v>
      </c>
      <c r="N32" s="140">
        <f>'2013_Bilans_kWh'!N32/1000000</f>
        <v>1586.844511</v>
      </c>
      <c r="O32" s="161">
        <f>'2013_Bilans_kWh'!O32/1000000</f>
        <v>1623.4058990000001</v>
      </c>
      <c r="P32" s="140">
        <f>'2013_Bilans_kWh'!P32/1000000</f>
        <v>18593.698293000001</v>
      </c>
      <c r="Q32" s="163">
        <v>1.0587988105713522</v>
      </c>
      <c r="T32" s="1" t="s">
        <v>0</v>
      </c>
    </row>
    <row r="33" spans="2:18" ht="20.100000000000001" customHeight="1" thickBot="1">
      <c r="B33" s="54"/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142"/>
      <c r="Q33" s="164"/>
    </row>
    <row r="34" spans="2:18" ht="20.100000000000001" customHeight="1">
      <c r="B34" s="143"/>
      <c r="C34" s="102" t="s">
        <v>90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44"/>
      <c r="Q34" s="165"/>
    </row>
    <row r="35" spans="2:18" ht="24.95" customHeight="1">
      <c r="B35" s="8" t="s">
        <v>32</v>
      </c>
      <c r="C35" s="87" t="s">
        <v>91</v>
      </c>
      <c r="D35" s="166">
        <f>'2013_Bilans_kWh'!D35/1000000</f>
        <v>32.978518000000001</v>
      </c>
      <c r="E35" s="166">
        <f>'2013_Bilans_kWh'!E35/1000000</f>
        <v>30.436201000000001</v>
      </c>
      <c r="F35" s="166">
        <f>'2013_Bilans_kWh'!F35/1000000</f>
        <v>32.952142000000002</v>
      </c>
      <c r="G35" s="166">
        <f>'2013_Bilans_kWh'!G35/1000000</f>
        <v>37.219521</v>
      </c>
      <c r="H35" s="166">
        <f>'2013_Bilans_kWh'!H35/1000000</f>
        <v>23.355028000000001</v>
      </c>
      <c r="I35" s="166">
        <f>'2013_Bilans_kWh'!I35/1000000</f>
        <v>23.504670000000001</v>
      </c>
      <c r="J35" s="166">
        <f>'2013_Bilans_kWh'!J35/1000000</f>
        <v>25.672001999999999</v>
      </c>
      <c r="K35" s="166">
        <f>'2013_Bilans_kWh'!K35/1000000</f>
        <v>27.02608</v>
      </c>
      <c r="L35" s="166">
        <f>'2013_Bilans_kWh'!L35/1000000</f>
        <v>24.268903999999999</v>
      </c>
      <c r="M35" s="166">
        <f>'2013_Bilans_kWh'!M35/1000000</f>
        <v>26.782875000000001</v>
      </c>
      <c r="N35" s="166">
        <f>'2013_Bilans_kWh'!N35/1000000</f>
        <v>28.395738000000001</v>
      </c>
      <c r="O35" s="166">
        <f>'2013_Bilans_kWh'!O35/1000000</f>
        <v>30.508977999999999</v>
      </c>
      <c r="P35" s="167">
        <f>'2013_Bilans_kWh'!P35/1000000</f>
        <v>343.10065700000001</v>
      </c>
      <c r="Q35" s="168">
        <v>1.1134650302373004</v>
      </c>
    </row>
    <row r="36" spans="2:18" ht="24.95" customHeight="1" thickBot="1">
      <c r="B36" s="90" t="s">
        <v>33</v>
      </c>
      <c r="C36" s="91" t="s">
        <v>92</v>
      </c>
      <c r="D36" s="92">
        <f t="shared" ref="D36:P36" si="0">IF(D18=0,0,(D35/D18))</f>
        <v>1.8851391862978534E-2</v>
      </c>
      <c r="E36" s="92">
        <f t="shared" si="0"/>
        <v>1.755795331808779E-2</v>
      </c>
      <c r="F36" s="92">
        <f t="shared" si="0"/>
        <v>1.6851068045821982E-2</v>
      </c>
      <c r="G36" s="92">
        <f t="shared" si="0"/>
        <v>2.1873385103616371E-2</v>
      </c>
      <c r="H36" s="92">
        <f t="shared" si="0"/>
        <v>1.567189666230934E-2</v>
      </c>
      <c r="I36" s="92">
        <f t="shared" si="0"/>
        <v>1.7085898844382989E-2</v>
      </c>
      <c r="J36" s="92">
        <f t="shared" si="0"/>
        <v>1.7529646359992775E-2</v>
      </c>
      <c r="K36" s="92">
        <f t="shared" si="0"/>
        <v>1.8514462486470373E-2</v>
      </c>
      <c r="L36" s="92">
        <f t="shared" si="0"/>
        <v>1.8828140948844597E-2</v>
      </c>
      <c r="M36" s="92">
        <f t="shared" si="0"/>
        <v>1.8489022723692097E-2</v>
      </c>
      <c r="N36" s="92">
        <f t="shared" si="0"/>
        <v>1.7579885108472183E-2</v>
      </c>
      <c r="O36" s="92">
        <f t="shared" si="0"/>
        <v>1.8446522505039416E-2</v>
      </c>
      <c r="P36" s="169">
        <f t="shared" si="0"/>
        <v>1.8118197162356207E-2</v>
      </c>
      <c r="Q36" s="170"/>
    </row>
    <row r="37" spans="2:18" ht="18.75">
      <c r="C37" s="94" t="s">
        <v>98</v>
      </c>
      <c r="I37" s="1" t="s">
        <v>0</v>
      </c>
    </row>
    <row r="38" spans="2:18">
      <c r="D38" s="1" t="s">
        <v>0</v>
      </c>
      <c r="H38" s="1" t="s">
        <v>0</v>
      </c>
      <c r="J38" s="1" t="s">
        <v>0</v>
      </c>
    </row>
    <row r="39" spans="2:18">
      <c r="E39" s="1" t="s">
        <v>0</v>
      </c>
      <c r="F39" s="1" t="s">
        <v>0</v>
      </c>
      <c r="I39" s="95" t="s">
        <v>0</v>
      </c>
      <c r="J39" s="95" t="s">
        <v>0</v>
      </c>
      <c r="K39" s="95"/>
      <c r="L39" s="95"/>
      <c r="M39" s="95"/>
      <c r="N39" s="95"/>
      <c r="O39" s="95"/>
      <c r="P39" s="95"/>
      <c r="R39" s="1" t="s">
        <v>0</v>
      </c>
    </row>
    <row r="40" spans="2:18">
      <c r="G40" s="1" t="s">
        <v>0</v>
      </c>
      <c r="K40" s="1" t="s">
        <v>0</v>
      </c>
      <c r="L40" s="1" t="s">
        <v>0</v>
      </c>
    </row>
    <row r="41" spans="2:18">
      <c r="Q41" s="1" t="s">
        <v>0</v>
      </c>
    </row>
  </sheetData>
  <sheetProtection password="DE5A" sheet="1" objects="1" scenarios="1"/>
  <mergeCells count="16">
    <mergeCell ref="Q4:Q5"/>
    <mergeCell ref="B1:Q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4" transitionEvaluation="1" transitionEntry="1">
    <tabColor indexed="43"/>
  </sheetPr>
  <dimension ref="B1:P29"/>
  <sheetViews>
    <sheetView showGridLines="0" topLeftCell="C4" zoomScaleNormal="100" workbookViewId="0">
      <selection activeCell="C1" sqref="C1:P1"/>
    </sheetView>
  </sheetViews>
  <sheetFormatPr defaultColWidth="14.28515625" defaultRowHeight="15"/>
  <cols>
    <col min="1" max="1" width="0.5703125" style="172" customWidth="1"/>
    <col min="2" max="2" width="8.42578125" style="172" customWidth="1"/>
    <col min="3" max="3" width="22.7109375" style="172" customWidth="1"/>
    <col min="4" max="4" width="15.42578125" style="172" customWidth="1"/>
    <col min="5" max="15" width="12.42578125" style="172" customWidth="1"/>
    <col min="16" max="16" width="14.7109375" style="172" customWidth="1"/>
    <col min="17" max="256" width="14.28515625" style="172"/>
    <col min="257" max="257" width="0.5703125" style="172" customWidth="1"/>
    <col min="258" max="258" width="8.42578125" style="172" customWidth="1"/>
    <col min="259" max="259" width="22.7109375" style="172" customWidth="1"/>
    <col min="260" max="260" width="15.42578125" style="172" customWidth="1"/>
    <col min="261" max="271" width="12.42578125" style="172" customWidth="1"/>
    <col min="272" max="272" width="14.7109375" style="172" customWidth="1"/>
    <col min="273" max="512" width="14.28515625" style="172"/>
    <col min="513" max="513" width="0.5703125" style="172" customWidth="1"/>
    <col min="514" max="514" width="8.42578125" style="172" customWidth="1"/>
    <col min="515" max="515" width="22.7109375" style="172" customWidth="1"/>
    <col min="516" max="516" width="15.42578125" style="172" customWidth="1"/>
    <col min="517" max="527" width="12.42578125" style="172" customWidth="1"/>
    <col min="528" max="528" width="14.7109375" style="172" customWidth="1"/>
    <col min="529" max="768" width="14.28515625" style="172"/>
    <col min="769" max="769" width="0.5703125" style="172" customWidth="1"/>
    <col min="770" max="770" width="8.42578125" style="172" customWidth="1"/>
    <col min="771" max="771" width="22.7109375" style="172" customWidth="1"/>
    <col min="772" max="772" width="15.42578125" style="172" customWidth="1"/>
    <col min="773" max="783" width="12.42578125" style="172" customWidth="1"/>
    <col min="784" max="784" width="14.7109375" style="172" customWidth="1"/>
    <col min="785" max="1024" width="14.28515625" style="172"/>
    <col min="1025" max="1025" width="0.5703125" style="172" customWidth="1"/>
    <col min="1026" max="1026" width="8.42578125" style="172" customWidth="1"/>
    <col min="1027" max="1027" width="22.7109375" style="172" customWidth="1"/>
    <col min="1028" max="1028" width="15.42578125" style="172" customWidth="1"/>
    <col min="1029" max="1039" width="12.42578125" style="172" customWidth="1"/>
    <col min="1040" max="1040" width="14.7109375" style="172" customWidth="1"/>
    <col min="1041" max="1280" width="14.28515625" style="172"/>
    <col min="1281" max="1281" width="0.5703125" style="172" customWidth="1"/>
    <col min="1282" max="1282" width="8.42578125" style="172" customWidth="1"/>
    <col min="1283" max="1283" width="22.7109375" style="172" customWidth="1"/>
    <col min="1284" max="1284" width="15.42578125" style="172" customWidth="1"/>
    <col min="1285" max="1295" width="12.42578125" style="172" customWidth="1"/>
    <col min="1296" max="1296" width="14.7109375" style="172" customWidth="1"/>
    <col min="1297" max="1536" width="14.28515625" style="172"/>
    <col min="1537" max="1537" width="0.5703125" style="172" customWidth="1"/>
    <col min="1538" max="1538" width="8.42578125" style="172" customWidth="1"/>
    <col min="1539" max="1539" width="22.7109375" style="172" customWidth="1"/>
    <col min="1540" max="1540" width="15.42578125" style="172" customWidth="1"/>
    <col min="1541" max="1551" width="12.42578125" style="172" customWidth="1"/>
    <col min="1552" max="1552" width="14.7109375" style="172" customWidth="1"/>
    <col min="1553" max="1792" width="14.28515625" style="172"/>
    <col min="1793" max="1793" width="0.5703125" style="172" customWidth="1"/>
    <col min="1794" max="1794" width="8.42578125" style="172" customWidth="1"/>
    <col min="1795" max="1795" width="22.7109375" style="172" customWidth="1"/>
    <col min="1796" max="1796" width="15.42578125" style="172" customWidth="1"/>
    <col min="1797" max="1807" width="12.42578125" style="172" customWidth="1"/>
    <col min="1808" max="1808" width="14.7109375" style="172" customWidth="1"/>
    <col min="1809" max="2048" width="14.28515625" style="172"/>
    <col min="2049" max="2049" width="0.5703125" style="172" customWidth="1"/>
    <col min="2050" max="2050" width="8.42578125" style="172" customWidth="1"/>
    <col min="2051" max="2051" width="22.7109375" style="172" customWidth="1"/>
    <col min="2052" max="2052" width="15.42578125" style="172" customWidth="1"/>
    <col min="2053" max="2063" width="12.42578125" style="172" customWidth="1"/>
    <col min="2064" max="2064" width="14.7109375" style="172" customWidth="1"/>
    <col min="2065" max="2304" width="14.28515625" style="172"/>
    <col min="2305" max="2305" width="0.5703125" style="172" customWidth="1"/>
    <col min="2306" max="2306" width="8.42578125" style="172" customWidth="1"/>
    <col min="2307" max="2307" width="22.7109375" style="172" customWidth="1"/>
    <col min="2308" max="2308" width="15.42578125" style="172" customWidth="1"/>
    <col min="2309" max="2319" width="12.42578125" style="172" customWidth="1"/>
    <col min="2320" max="2320" width="14.7109375" style="172" customWidth="1"/>
    <col min="2321" max="2560" width="14.28515625" style="172"/>
    <col min="2561" max="2561" width="0.5703125" style="172" customWidth="1"/>
    <col min="2562" max="2562" width="8.42578125" style="172" customWidth="1"/>
    <col min="2563" max="2563" width="22.7109375" style="172" customWidth="1"/>
    <col min="2564" max="2564" width="15.42578125" style="172" customWidth="1"/>
    <col min="2565" max="2575" width="12.42578125" style="172" customWidth="1"/>
    <col min="2576" max="2576" width="14.7109375" style="172" customWidth="1"/>
    <col min="2577" max="2816" width="14.28515625" style="172"/>
    <col min="2817" max="2817" width="0.5703125" style="172" customWidth="1"/>
    <col min="2818" max="2818" width="8.42578125" style="172" customWidth="1"/>
    <col min="2819" max="2819" width="22.7109375" style="172" customWidth="1"/>
    <col min="2820" max="2820" width="15.42578125" style="172" customWidth="1"/>
    <col min="2821" max="2831" width="12.42578125" style="172" customWidth="1"/>
    <col min="2832" max="2832" width="14.7109375" style="172" customWidth="1"/>
    <col min="2833" max="3072" width="14.28515625" style="172"/>
    <col min="3073" max="3073" width="0.5703125" style="172" customWidth="1"/>
    <col min="3074" max="3074" width="8.42578125" style="172" customWidth="1"/>
    <col min="3075" max="3075" width="22.7109375" style="172" customWidth="1"/>
    <col min="3076" max="3076" width="15.42578125" style="172" customWidth="1"/>
    <col min="3077" max="3087" width="12.42578125" style="172" customWidth="1"/>
    <col min="3088" max="3088" width="14.7109375" style="172" customWidth="1"/>
    <col min="3089" max="3328" width="14.28515625" style="172"/>
    <col min="3329" max="3329" width="0.5703125" style="172" customWidth="1"/>
    <col min="3330" max="3330" width="8.42578125" style="172" customWidth="1"/>
    <col min="3331" max="3331" width="22.7109375" style="172" customWidth="1"/>
    <col min="3332" max="3332" width="15.42578125" style="172" customWidth="1"/>
    <col min="3333" max="3343" width="12.42578125" style="172" customWidth="1"/>
    <col min="3344" max="3344" width="14.7109375" style="172" customWidth="1"/>
    <col min="3345" max="3584" width="14.28515625" style="172"/>
    <col min="3585" max="3585" width="0.5703125" style="172" customWidth="1"/>
    <col min="3586" max="3586" width="8.42578125" style="172" customWidth="1"/>
    <col min="3587" max="3587" width="22.7109375" style="172" customWidth="1"/>
    <col min="3588" max="3588" width="15.42578125" style="172" customWidth="1"/>
    <col min="3589" max="3599" width="12.42578125" style="172" customWidth="1"/>
    <col min="3600" max="3600" width="14.7109375" style="172" customWidth="1"/>
    <col min="3601" max="3840" width="14.28515625" style="172"/>
    <col min="3841" max="3841" width="0.5703125" style="172" customWidth="1"/>
    <col min="3842" max="3842" width="8.42578125" style="172" customWidth="1"/>
    <col min="3843" max="3843" width="22.7109375" style="172" customWidth="1"/>
    <col min="3844" max="3844" width="15.42578125" style="172" customWidth="1"/>
    <col min="3845" max="3855" width="12.42578125" style="172" customWidth="1"/>
    <col min="3856" max="3856" width="14.7109375" style="172" customWidth="1"/>
    <col min="3857" max="4096" width="14.28515625" style="172"/>
    <col min="4097" max="4097" width="0.5703125" style="172" customWidth="1"/>
    <col min="4098" max="4098" width="8.42578125" style="172" customWidth="1"/>
    <col min="4099" max="4099" width="22.7109375" style="172" customWidth="1"/>
    <col min="4100" max="4100" width="15.42578125" style="172" customWidth="1"/>
    <col min="4101" max="4111" width="12.42578125" style="172" customWidth="1"/>
    <col min="4112" max="4112" width="14.7109375" style="172" customWidth="1"/>
    <col min="4113" max="4352" width="14.28515625" style="172"/>
    <col min="4353" max="4353" width="0.5703125" style="172" customWidth="1"/>
    <col min="4354" max="4354" width="8.42578125" style="172" customWidth="1"/>
    <col min="4355" max="4355" width="22.7109375" style="172" customWidth="1"/>
    <col min="4356" max="4356" width="15.42578125" style="172" customWidth="1"/>
    <col min="4357" max="4367" width="12.42578125" style="172" customWidth="1"/>
    <col min="4368" max="4368" width="14.7109375" style="172" customWidth="1"/>
    <col min="4369" max="4608" width="14.28515625" style="172"/>
    <col min="4609" max="4609" width="0.5703125" style="172" customWidth="1"/>
    <col min="4610" max="4610" width="8.42578125" style="172" customWidth="1"/>
    <col min="4611" max="4611" width="22.7109375" style="172" customWidth="1"/>
    <col min="4612" max="4612" width="15.42578125" style="172" customWidth="1"/>
    <col min="4613" max="4623" width="12.42578125" style="172" customWidth="1"/>
    <col min="4624" max="4624" width="14.7109375" style="172" customWidth="1"/>
    <col min="4625" max="4864" width="14.28515625" style="172"/>
    <col min="4865" max="4865" width="0.5703125" style="172" customWidth="1"/>
    <col min="4866" max="4866" width="8.42578125" style="172" customWidth="1"/>
    <col min="4867" max="4867" width="22.7109375" style="172" customWidth="1"/>
    <col min="4868" max="4868" width="15.42578125" style="172" customWidth="1"/>
    <col min="4869" max="4879" width="12.42578125" style="172" customWidth="1"/>
    <col min="4880" max="4880" width="14.7109375" style="172" customWidth="1"/>
    <col min="4881" max="5120" width="14.28515625" style="172"/>
    <col min="5121" max="5121" width="0.5703125" style="172" customWidth="1"/>
    <col min="5122" max="5122" width="8.42578125" style="172" customWidth="1"/>
    <col min="5123" max="5123" width="22.7109375" style="172" customWidth="1"/>
    <col min="5124" max="5124" width="15.42578125" style="172" customWidth="1"/>
    <col min="5125" max="5135" width="12.42578125" style="172" customWidth="1"/>
    <col min="5136" max="5136" width="14.7109375" style="172" customWidth="1"/>
    <col min="5137" max="5376" width="14.28515625" style="172"/>
    <col min="5377" max="5377" width="0.5703125" style="172" customWidth="1"/>
    <col min="5378" max="5378" width="8.42578125" style="172" customWidth="1"/>
    <col min="5379" max="5379" width="22.7109375" style="172" customWidth="1"/>
    <col min="5380" max="5380" width="15.42578125" style="172" customWidth="1"/>
    <col min="5381" max="5391" width="12.42578125" style="172" customWidth="1"/>
    <col min="5392" max="5392" width="14.7109375" style="172" customWidth="1"/>
    <col min="5393" max="5632" width="14.28515625" style="172"/>
    <col min="5633" max="5633" width="0.5703125" style="172" customWidth="1"/>
    <col min="5634" max="5634" width="8.42578125" style="172" customWidth="1"/>
    <col min="5635" max="5635" width="22.7109375" style="172" customWidth="1"/>
    <col min="5636" max="5636" width="15.42578125" style="172" customWidth="1"/>
    <col min="5637" max="5647" width="12.42578125" style="172" customWidth="1"/>
    <col min="5648" max="5648" width="14.7109375" style="172" customWidth="1"/>
    <col min="5649" max="5888" width="14.28515625" style="172"/>
    <col min="5889" max="5889" width="0.5703125" style="172" customWidth="1"/>
    <col min="5890" max="5890" width="8.42578125" style="172" customWidth="1"/>
    <col min="5891" max="5891" width="22.7109375" style="172" customWidth="1"/>
    <col min="5892" max="5892" width="15.42578125" style="172" customWidth="1"/>
    <col min="5893" max="5903" width="12.42578125" style="172" customWidth="1"/>
    <col min="5904" max="5904" width="14.7109375" style="172" customWidth="1"/>
    <col min="5905" max="6144" width="14.28515625" style="172"/>
    <col min="6145" max="6145" width="0.5703125" style="172" customWidth="1"/>
    <col min="6146" max="6146" width="8.42578125" style="172" customWidth="1"/>
    <col min="6147" max="6147" width="22.7109375" style="172" customWidth="1"/>
    <col min="6148" max="6148" width="15.42578125" style="172" customWidth="1"/>
    <col min="6149" max="6159" width="12.42578125" style="172" customWidth="1"/>
    <col min="6160" max="6160" width="14.7109375" style="172" customWidth="1"/>
    <col min="6161" max="6400" width="14.28515625" style="172"/>
    <col min="6401" max="6401" width="0.5703125" style="172" customWidth="1"/>
    <col min="6402" max="6402" width="8.42578125" style="172" customWidth="1"/>
    <col min="6403" max="6403" width="22.7109375" style="172" customWidth="1"/>
    <col min="6404" max="6404" width="15.42578125" style="172" customWidth="1"/>
    <col min="6405" max="6415" width="12.42578125" style="172" customWidth="1"/>
    <col min="6416" max="6416" width="14.7109375" style="172" customWidth="1"/>
    <col min="6417" max="6656" width="14.28515625" style="172"/>
    <col min="6657" max="6657" width="0.5703125" style="172" customWidth="1"/>
    <col min="6658" max="6658" width="8.42578125" style="172" customWidth="1"/>
    <col min="6659" max="6659" width="22.7109375" style="172" customWidth="1"/>
    <col min="6660" max="6660" width="15.42578125" style="172" customWidth="1"/>
    <col min="6661" max="6671" width="12.42578125" style="172" customWidth="1"/>
    <col min="6672" max="6672" width="14.7109375" style="172" customWidth="1"/>
    <col min="6673" max="6912" width="14.28515625" style="172"/>
    <col min="6913" max="6913" width="0.5703125" style="172" customWidth="1"/>
    <col min="6914" max="6914" width="8.42578125" style="172" customWidth="1"/>
    <col min="6915" max="6915" width="22.7109375" style="172" customWidth="1"/>
    <col min="6916" max="6916" width="15.42578125" style="172" customWidth="1"/>
    <col min="6917" max="6927" width="12.42578125" style="172" customWidth="1"/>
    <col min="6928" max="6928" width="14.7109375" style="172" customWidth="1"/>
    <col min="6929" max="7168" width="14.28515625" style="172"/>
    <col min="7169" max="7169" width="0.5703125" style="172" customWidth="1"/>
    <col min="7170" max="7170" width="8.42578125" style="172" customWidth="1"/>
    <col min="7171" max="7171" width="22.7109375" style="172" customWidth="1"/>
    <col min="7172" max="7172" width="15.42578125" style="172" customWidth="1"/>
    <col min="7173" max="7183" width="12.42578125" style="172" customWidth="1"/>
    <col min="7184" max="7184" width="14.7109375" style="172" customWidth="1"/>
    <col min="7185" max="7424" width="14.28515625" style="172"/>
    <col min="7425" max="7425" width="0.5703125" style="172" customWidth="1"/>
    <col min="7426" max="7426" width="8.42578125" style="172" customWidth="1"/>
    <col min="7427" max="7427" width="22.7109375" style="172" customWidth="1"/>
    <col min="7428" max="7428" width="15.42578125" style="172" customWidth="1"/>
    <col min="7429" max="7439" width="12.42578125" style="172" customWidth="1"/>
    <col min="7440" max="7440" width="14.7109375" style="172" customWidth="1"/>
    <col min="7441" max="7680" width="14.28515625" style="172"/>
    <col min="7681" max="7681" width="0.5703125" style="172" customWidth="1"/>
    <col min="7682" max="7682" width="8.42578125" style="172" customWidth="1"/>
    <col min="7683" max="7683" width="22.7109375" style="172" customWidth="1"/>
    <col min="7684" max="7684" width="15.42578125" style="172" customWidth="1"/>
    <col min="7685" max="7695" width="12.42578125" style="172" customWidth="1"/>
    <col min="7696" max="7696" width="14.7109375" style="172" customWidth="1"/>
    <col min="7697" max="7936" width="14.28515625" style="172"/>
    <col min="7937" max="7937" width="0.5703125" style="172" customWidth="1"/>
    <col min="7938" max="7938" width="8.42578125" style="172" customWidth="1"/>
    <col min="7939" max="7939" width="22.7109375" style="172" customWidth="1"/>
    <col min="7940" max="7940" width="15.42578125" style="172" customWidth="1"/>
    <col min="7941" max="7951" width="12.42578125" style="172" customWidth="1"/>
    <col min="7952" max="7952" width="14.7109375" style="172" customWidth="1"/>
    <col min="7953" max="8192" width="14.28515625" style="172"/>
    <col min="8193" max="8193" width="0.5703125" style="172" customWidth="1"/>
    <col min="8194" max="8194" width="8.42578125" style="172" customWidth="1"/>
    <col min="8195" max="8195" width="22.7109375" style="172" customWidth="1"/>
    <col min="8196" max="8196" width="15.42578125" style="172" customWidth="1"/>
    <col min="8197" max="8207" width="12.42578125" style="172" customWidth="1"/>
    <col min="8208" max="8208" width="14.7109375" style="172" customWidth="1"/>
    <col min="8209" max="8448" width="14.28515625" style="172"/>
    <col min="8449" max="8449" width="0.5703125" style="172" customWidth="1"/>
    <col min="8450" max="8450" width="8.42578125" style="172" customWidth="1"/>
    <col min="8451" max="8451" width="22.7109375" style="172" customWidth="1"/>
    <col min="8452" max="8452" width="15.42578125" style="172" customWidth="1"/>
    <col min="8453" max="8463" width="12.42578125" style="172" customWidth="1"/>
    <col min="8464" max="8464" width="14.7109375" style="172" customWidth="1"/>
    <col min="8465" max="8704" width="14.28515625" style="172"/>
    <col min="8705" max="8705" width="0.5703125" style="172" customWidth="1"/>
    <col min="8706" max="8706" width="8.42578125" style="172" customWidth="1"/>
    <col min="8707" max="8707" width="22.7109375" style="172" customWidth="1"/>
    <col min="8708" max="8708" width="15.42578125" style="172" customWidth="1"/>
    <col min="8709" max="8719" width="12.42578125" style="172" customWidth="1"/>
    <col min="8720" max="8720" width="14.7109375" style="172" customWidth="1"/>
    <col min="8721" max="8960" width="14.28515625" style="172"/>
    <col min="8961" max="8961" width="0.5703125" style="172" customWidth="1"/>
    <col min="8962" max="8962" width="8.42578125" style="172" customWidth="1"/>
    <col min="8963" max="8963" width="22.7109375" style="172" customWidth="1"/>
    <col min="8964" max="8964" width="15.42578125" style="172" customWidth="1"/>
    <col min="8965" max="8975" width="12.42578125" style="172" customWidth="1"/>
    <col min="8976" max="8976" width="14.7109375" style="172" customWidth="1"/>
    <col min="8977" max="9216" width="14.28515625" style="172"/>
    <col min="9217" max="9217" width="0.5703125" style="172" customWidth="1"/>
    <col min="9218" max="9218" width="8.42578125" style="172" customWidth="1"/>
    <col min="9219" max="9219" width="22.7109375" style="172" customWidth="1"/>
    <col min="9220" max="9220" width="15.42578125" style="172" customWidth="1"/>
    <col min="9221" max="9231" width="12.42578125" style="172" customWidth="1"/>
    <col min="9232" max="9232" width="14.7109375" style="172" customWidth="1"/>
    <col min="9233" max="9472" width="14.28515625" style="172"/>
    <col min="9473" max="9473" width="0.5703125" style="172" customWidth="1"/>
    <col min="9474" max="9474" width="8.42578125" style="172" customWidth="1"/>
    <col min="9475" max="9475" width="22.7109375" style="172" customWidth="1"/>
    <col min="9476" max="9476" width="15.42578125" style="172" customWidth="1"/>
    <col min="9477" max="9487" width="12.42578125" style="172" customWidth="1"/>
    <col min="9488" max="9488" width="14.7109375" style="172" customWidth="1"/>
    <col min="9489" max="9728" width="14.28515625" style="172"/>
    <col min="9729" max="9729" width="0.5703125" style="172" customWidth="1"/>
    <col min="9730" max="9730" width="8.42578125" style="172" customWidth="1"/>
    <col min="9731" max="9731" width="22.7109375" style="172" customWidth="1"/>
    <col min="9732" max="9732" width="15.42578125" style="172" customWidth="1"/>
    <col min="9733" max="9743" width="12.42578125" style="172" customWidth="1"/>
    <col min="9744" max="9744" width="14.7109375" style="172" customWidth="1"/>
    <col min="9745" max="9984" width="14.28515625" style="172"/>
    <col min="9985" max="9985" width="0.5703125" style="172" customWidth="1"/>
    <col min="9986" max="9986" width="8.42578125" style="172" customWidth="1"/>
    <col min="9987" max="9987" width="22.7109375" style="172" customWidth="1"/>
    <col min="9988" max="9988" width="15.42578125" style="172" customWidth="1"/>
    <col min="9989" max="9999" width="12.42578125" style="172" customWidth="1"/>
    <col min="10000" max="10000" width="14.7109375" style="172" customWidth="1"/>
    <col min="10001" max="10240" width="14.28515625" style="172"/>
    <col min="10241" max="10241" width="0.5703125" style="172" customWidth="1"/>
    <col min="10242" max="10242" width="8.42578125" style="172" customWidth="1"/>
    <col min="10243" max="10243" width="22.7109375" style="172" customWidth="1"/>
    <col min="10244" max="10244" width="15.42578125" style="172" customWidth="1"/>
    <col min="10245" max="10255" width="12.42578125" style="172" customWidth="1"/>
    <col min="10256" max="10256" width="14.7109375" style="172" customWidth="1"/>
    <col min="10257" max="10496" width="14.28515625" style="172"/>
    <col min="10497" max="10497" width="0.5703125" style="172" customWidth="1"/>
    <col min="10498" max="10498" width="8.42578125" style="172" customWidth="1"/>
    <col min="10499" max="10499" width="22.7109375" style="172" customWidth="1"/>
    <col min="10500" max="10500" width="15.42578125" style="172" customWidth="1"/>
    <col min="10501" max="10511" width="12.42578125" style="172" customWidth="1"/>
    <col min="10512" max="10512" width="14.7109375" style="172" customWidth="1"/>
    <col min="10513" max="10752" width="14.28515625" style="172"/>
    <col min="10753" max="10753" width="0.5703125" style="172" customWidth="1"/>
    <col min="10754" max="10754" width="8.42578125" style="172" customWidth="1"/>
    <col min="10755" max="10755" width="22.7109375" style="172" customWidth="1"/>
    <col min="10756" max="10756" width="15.42578125" style="172" customWidth="1"/>
    <col min="10757" max="10767" width="12.42578125" style="172" customWidth="1"/>
    <col min="10768" max="10768" width="14.7109375" style="172" customWidth="1"/>
    <col min="10769" max="11008" width="14.28515625" style="172"/>
    <col min="11009" max="11009" width="0.5703125" style="172" customWidth="1"/>
    <col min="11010" max="11010" width="8.42578125" style="172" customWidth="1"/>
    <col min="11011" max="11011" width="22.7109375" style="172" customWidth="1"/>
    <col min="11012" max="11012" width="15.42578125" style="172" customWidth="1"/>
    <col min="11013" max="11023" width="12.42578125" style="172" customWidth="1"/>
    <col min="11024" max="11024" width="14.7109375" style="172" customWidth="1"/>
    <col min="11025" max="11264" width="14.28515625" style="172"/>
    <col min="11265" max="11265" width="0.5703125" style="172" customWidth="1"/>
    <col min="11266" max="11266" width="8.42578125" style="172" customWidth="1"/>
    <col min="11267" max="11267" width="22.7109375" style="172" customWidth="1"/>
    <col min="11268" max="11268" width="15.42578125" style="172" customWidth="1"/>
    <col min="11269" max="11279" width="12.42578125" style="172" customWidth="1"/>
    <col min="11280" max="11280" width="14.7109375" style="172" customWidth="1"/>
    <col min="11281" max="11520" width="14.28515625" style="172"/>
    <col min="11521" max="11521" width="0.5703125" style="172" customWidth="1"/>
    <col min="11522" max="11522" width="8.42578125" style="172" customWidth="1"/>
    <col min="11523" max="11523" width="22.7109375" style="172" customWidth="1"/>
    <col min="11524" max="11524" width="15.42578125" style="172" customWidth="1"/>
    <col min="11525" max="11535" width="12.42578125" style="172" customWidth="1"/>
    <col min="11536" max="11536" width="14.7109375" style="172" customWidth="1"/>
    <col min="11537" max="11776" width="14.28515625" style="172"/>
    <col min="11777" max="11777" width="0.5703125" style="172" customWidth="1"/>
    <col min="11778" max="11778" width="8.42578125" style="172" customWidth="1"/>
    <col min="11779" max="11779" width="22.7109375" style="172" customWidth="1"/>
    <col min="11780" max="11780" width="15.42578125" style="172" customWidth="1"/>
    <col min="11781" max="11791" width="12.42578125" style="172" customWidth="1"/>
    <col min="11792" max="11792" width="14.7109375" style="172" customWidth="1"/>
    <col min="11793" max="12032" width="14.28515625" style="172"/>
    <col min="12033" max="12033" width="0.5703125" style="172" customWidth="1"/>
    <col min="12034" max="12034" width="8.42578125" style="172" customWidth="1"/>
    <col min="12035" max="12035" width="22.7109375" style="172" customWidth="1"/>
    <col min="12036" max="12036" width="15.42578125" style="172" customWidth="1"/>
    <col min="12037" max="12047" width="12.42578125" style="172" customWidth="1"/>
    <col min="12048" max="12048" width="14.7109375" style="172" customWidth="1"/>
    <col min="12049" max="12288" width="14.28515625" style="172"/>
    <col min="12289" max="12289" width="0.5703125" style="172" customWidth="1"/>
    <col min="12290" max="12290" width="8.42578125" style="172" customWidth="1"/>
    <col min="12291" max="12291" width="22.7109375" style="172" customWidth="1"/>
    <col min="12292" max="12292" width="15.42578125" style="172" customWidth="1"/>
    <col min="12293" max="12303" width="12.42578125" style="172" customWidth="1"/>
    <col min="12304" max="12304" width="14.7109375" style="172" customWidth="1"/>
    <col min="12305" max="12544" width="14.28515625" style="172"/>
    <col min="12545" max="12545" width="0.5703125" style="172" customWidth="1"/>
    <col min="12546" max="12546" width="8.42578125" style="172" customWidth="1"/>
    <col min="12547" max="12547" width="22.7109375" style="172" customWidth="1"/>
    <col min="12548" max="12548" width="15.42578125" style="172" customWidth="1"/>
    <col min="12549" max="12559" width="12.42578125" style="172" customWidth="1"/>
    <col min="12560" max="12560" width="14.7109375" style="172" customWidth="1"/>
    <col min="12561" max="12800" width="14.28515625" style="172"/>
    <col min="12801" max="12801" width="0.5703125" style="172" customWidth="1"/>
    <col min="12802" max="12802" width="8.42578125" style="172" customWidth="1"/>
    <col min="12803" max="12803" width="22.7109375" style="172" customWidth="1"/>
    <col min="12804" max="12804" width="15.42578125" style="172" customWidth="1"/>
    <col min="12805" max="12815" width="12.42578125" style="172" customWidth="1"/>
    <col min="12816" max="12816" width="14.7109375" style="172" customWidth="1"/>
    <col min="12817" max="13056" width="14.28515625" style="172"/>
    <col min="13057" max="13057" width="0.5703125" style="172" customWidth="1"/>
    <col min="13058" max="13058" width="8.42578125" style="172" customWidth="1"/>
    <col min="13059" max="13059" width="22.7109375" style="172" customWidth="1"/>
    <col min="13060" max="13060" width="15.42578125" style="172" customWidth="1"/>
    <col min="13061" max="13071" width="12.42578125" style="172" customWidth="1"/>
    <col min="13072" max="13072" width="14.7109375" style="172" customWidth="1"/>
    <col min="13073" max="13312" width="14.28515625" style="172"/>
    <col min="13313" max="13313" width="0.5703125" style="172" customWidth="1"/>
    <col min="13314" max="13314" width="8.42578125" style="172" customWidth="1"/>
    <col min="13315" max="13315" width="22.7109375" style="172" customWidth="1"/>
    <col min="13316" max="13316" width="15.42578125" style="172" customWidth="1"/>
    <col min="13317" max="13327" width="12.42578125" style="172" customWidth="1"/>
    <col min="13328" max="13328" width="14.7109375" style="172" customWidth="1"/>
    <col min="13329" max="13568" width="14.28515625" style="172"/>
    <col min="13569" max="13569" width="0.5703125" style="172" customWidth="1"/>
    <col min="13570" max="13570" width="8.42578125" style="172" customWidth="1"/>
    <col min="13571" max="13571" width="22.7109375" style="172" customWidth="1"/>
    <col min="13572" max="13572" width="15.42578125" style="172" customWidth="1"/>
    <col min="13573" max="13583" width="12.42578125" style="172" customWidth="1"/>
    <col min="13584" max="13584" width="14.7109375" style="172" customWidth="1"/>
    <col min="13585" max="13824" width="14.28515625" style="172"/>
    <col min="13825" max="13825" width="0.5703125" style="172" customWidth="1"/>
    <col min="13826" max="13826" width="8.42578125" style="172" customWidth="1"/>
    <col min="13827" max="13827" width="22.7109375" style="172" customWidth="1"/>
    <col min="13828" max="13828" width="15.42578125" style="172" customWidth="1"/>
    <col min="13829" max="13839" width="12.42578125" style="172" customWidth="1"/>
    <col min="13840" max="13840" width="14.7109375" style="172" customWidth="1"/>
    <col min="13841" max="14080" width="14.28515625" style="172"/>
    <col min="14081" max="14081" width="0.5703125" style="172" customWidth="1"/>
    <col min="14082" max="14082" width="8.42578125" style="172" customWidth="1"/>
    <col min="14083" max="14083" width="22.7109375" style="172" customWidth="1"/>
    <col min="14084" max="14084" width="15.42578125" style="172" customWidth="1"/>
    <col min="14085" max="14095" width="12.42578125" style="172" customWidth="1"/>
    <col min="14096" max="14096" width="14.7109375" style="172" customWidth="1"/>
    <col min="14097" max="14336" width="14.28515625" style="172"/>
    <col min="14337" max="14337" width="0.5703125" style="172" customWidth="1"/>
    <col min="14338" max="14338" width="8.42578125" style="172" customWidth="1"/>
    <col min="14339" max="14339" width="22.7109375" style="172" customWidth="1"/>
    <col min="14340" max="14340" width="15.42578125" style="172" customWidth="1"/>
    <col min="14341" max="14351" width="12.42578125" style="172" customWidth="1"/>
    <col min="14352" max="14352" width="14.7109375" style="172" customWidth="1"/>
    <col min="14353" max="14592" width="14.28515625" style="172"/>
    <col min="14593" max="14593" width="0.5703125" style="172" customWidth="1"/>
    <col min="14594" max="14594" width="8.42578125" style="172" customWidth="1"/>
    <col min="14595" max="14595" width="22.7109375" style="172" customWidth="1"/>
    <col min="14596" max="14596" width="15.42578125" style="172" customWidth="1"/>
    <col min="14597" max="14607" width="12.42578125" style="172" customWidth="1"/>
    <col min="14608" max="14608" width="14.7109375" style="172" customWidth="1"/>
    <col min="14609" max="14848" width="14.28515625" style="172"/>
    <col min="14849" max="14849" width="0.5703125" style="172" customWidth="1"/>
    <col min="14850" max="14850" width="8.42578125" style="172" customWidth="1"/>
    <col min="14851" max="14851" width="22.7109375" style="172" customWidth="1"/>
    <col min="14852" max="14852" width="15.42578125" style="172" customWidth="1"/>
    <col min="14853" max="14863" width="12.42578125" style="172" customWidth="1"/>
    <col min="14864" max="14864" width="14.7109375" style="172" customWidth="1"/>
    <col min="14865" max="15104" width="14.28515625" style="172"/>
    <col min="15105" max="15105" width="0.5703125" style="172" customWidth="1"/>
    <col min="15106" max="15106" width="8.42578125" style="172" customWidth="1"/>
    <col min="15107" max="15107" width="22.7109375" style="172" customWidth="1"/>
    <col min="15108" max="15108" width="15.42578125" style="172" customWidth="1"/>
    <col min="15109" max="15119" width="12.42578125" style="172" customWidth="1"/>
    <col min="15120" max="15120" width="14.7109375" style="172" customWidth="1"/>
    <col min="15121" max="15360" width="14.28515625" style="172"/>
    <col min="15361" max="15361" width="0.5703125" style="172" customWidth="1"/>
    <col min="15362" max="15362" width="8.42578125" style="172" customWidth="1"/>
    <col min="15363" max="15363" width="22.7109375" style="172" customWidth="1"/>
    <col min="15364" max="15364" width="15.42578125" style="172" customWidth="1"/>
    <col min="15365" max="15375" width="12.42578125" style="172" customWidth="1"/>
    <col min="15376" max="15376" width="14.7109375" style="172" customWidth="1"/>
    <col min="15377" max="15616" width="14.28515625" style="172"/>
    <col min="15617" max="15617" width="0.5703125" style="172" customWidth="1"/>
    <col min="15618" max="15618" width="8.42578125" style="172" customWidth="1"/>
    <col min="15619" max="15619" width="22.7109375" style="172" customWidth="1"/>
    <col min="15620" max="15620" width="15.42578125" style="172" customWidth="1"/>
    <col min="15621" max="15631" width="12.42578125" style="172" customWidth="1"/>
    <col min="15632" max="15632" width="14.7109375" style="172" customWidth="1"/>
    <col min="15633" max="15872" width="14.28515625" style="172"/>
    <col min="15873" max="15873" width="0.5703125" style="172" customWidth="1"/>
    <col min="15874" max="15874" width="8.42578125" style="172" customWidth="1"/>
    <col min="15875" max="15875" width="22.7109375" style="172" customWidth="1"/>
    <col min="15876" max="15876" width="15.42578125" style="172" customWidth="1"/>
    <col min="15877" max="15887" width="12.42578125" style="172" customWidth="1"/>
    <col min="15888" max="15888" width="14.7109375" style="172" customWidth="1"/>
    <col min="15889" max="16128" width="14.28515625" style="172"/>
    <col min="16129" max="16129" width="0.5703125" style="172" customWidth="1"/>
    <col min="16130" max="16130" width="8.42578125" style="172" customWidth="1"/>
    <col min="16131" max="16131" width="22.7109375" style="172" customWidth="1"/>
    <col min="16132" max="16132" width="15.42578125" style="172" customWidth="1"/>
    <col min="16133" max="16143" width="12.42578125" style="172" customWidth="1"/>
    <col min="16144" max="16144" width="14.7109375" style="172" customWidth="1"/>
    <col min="16145" max="16384" width="14.28515625" style="172"/>
  </cols>
  <sheetData>
    <row r="1" spans="2:16" ht="15.75">
      <c r="B1" s="171"/>
      <c r="C1" s="490" t="s">
        <v>99</v>
      </c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</row>
    <row r="2" spans="2:16" ht="16.5" thickBot="1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 t="s">
        <v>0</v>
      </c>
      <c r="P2" s="171"/>
    </row>
    <row r="3" spans="2:16" ht="17.100000000000001" customHeight="1">
      <c r="B3" s="171"/>
      <c r="C3" s="487" t="s">
        <v>100</v>
      </c>
      <c r="D3" s="173" t="s">
        <v>1</v>
      </c>
      <c r="E3" s="173" t="s">
        <v>2</v>
      </c>
      <c r="F3" s="173" t="s">
        <v>3</v>
      </c>
      <c r="G3" s="173" t="s">
        <v>4</v>
      </c>
      <c r="H3" s="173" t="s">
        <v>5</v>
      </c>
      <c r="I3" s="173" t="s">
        <v>6</v>
      </c>
      <c r="J3" s="173" t="s">
        <v>7</v>
      </c>
      <c r="K3" s="173" t="s">
        <v>8</v>
      </c>
      <c r="L3" s="173" t="s">
        <v>9</v>
      </c>
      <c r="M3" s="173" t="s">
        <v>10</v>
      </c>
      <c r="N3" s="173" t="s">
        <v>11</v>
      </c>
      <c r="O3" s="173" t="s">
        <v>12</v>
      </c>
      <c r="P3" s="174">
        <v>2013</v>
      </c>
    </row>
    <row r="4" spans="2:16" ht="17.100000000000001" customHeight="1">
      <c r="B4" s="171"/>
      <c r="C4" s="488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6"/>
    </row>
    <row r="5" spans="2:16" ht="17.100000000000001" customHeight="1" thickBot="1">
      <c r="B5" s="171"/>
      <c r="C5" s="489"/>
      <c r="D5" s="177" t="s">
        <v>13</v>
      </c>
      <c r="E5" s="177" t="s">
        <v>13</v>
      </c>
      <c r="F5" s="177" t="s">
        <v>13</v>
      </c>
      <c r="G5" s="177" t="s">
        <v>13</v>
      </c>
      <c r="H5" s="177" t="s">
        <v>13</v>
      </c>
      <c r="I5" s="177" t="s">
        <v>13</v>
      </c>
      <c r="J5" s="177" t="s">
        <v>13</v>
      </c>
      <c r="K5" s="177" t="s">
        <v>13</v>
      </c>
      <c r="L5" s="177" t="s">
        <v>13</v>
      </c>
      <c r="M5" s="177" t="s">
        <v>13</v>
      </c>
      <c r="N5" s="177" t="s">
        <v>13</v>
      </c>
      <c r="O5" s="177" t="s">
        <v>13</v>
      </c>
      <c r="P5" s="178" t="s">
        <v>13</v>
      </c>
    </row>
    <row r="6" spans="2:16" ht="15.95" customHeight="1">
      <c r="B6" s="179" t="s">
        <v>182</v>
      </c>
      <c r="C6" s="180" t="s">
        <v>101</v>
      </c>
      <c r="D6" s="181">
        <v>90163243</v>
      </c>
      <c r="E6" s="181">
        <v>93657368</v>
      </c>
      <c r="F6" s="181">
        <v>114919681</v>
      </c>
      <c r="G6" s="181">
        <v>111559791</v>
      </c>
      <c r="H6" s="181">
        <v>102865824</v>
      </c>
      <c r="I6" s="181">
        <v>75929827</v>
      </c>
      <c r="J6" s="181">
        <v>45395570</v>
      </c>
      <c r="K6" s="181">
        <v>32271807</v>
      </c>
      <c r="L6" s="181">
        <v>40777057</v>
      </c>
      <c r="M6" s="181">
        <v>64793600</v>
      </c>
      <c r="N6" s="182">
        <v>74162029</v>
      </c>
      <c r="O6" s="182">
        <v>55059818</v>
      </c>
      <c r="P6" s="183">
        <f>SUM(D6:O6)</f>
        <v>901555615</v>
      </c>
    </row>
    <row r="7" spans="2:16" ht="15.95" customHeight="1">
      <c r="B7" s="179" t="s">
        <v>182</v>
      </c>
      <c r="C7" s="184" t="s">
        <v>102</v>
      </c>
      <c r="D7" s="185">
        <v>39031890</v>
      </c>
      <c r="E7" s="185">
        <v>34012035</v>
      </c>
      <c r="F7" s="185">
        <v>51997862</v>
      </c>
      <c r="G7" s="185">
        <v>58804500</v>
      </c>
      <c r="H7" s="185">
        <v>39262177</v>
      </c>
      <c r="I7" s="185">
        <v>27413518</v>
      </c>
      <c r="J7" s="185">
        <v>15665096</v>
      </c>
      <c r="K7" s="185">
        <v>11084762</v>
      </c>
      <c r="L7" s="185">
        <v>14351810</v>
      </c>
      <c r="M7" s="185">
        <v>23758350</v>
      </c>
      <c r="N7" s="186">
        <v>28696457</v>
      </c>
      <c r="O7" s="186">
        <v>20868096</v>
      </c>
      <c r="P7" s="187">
        <f>SUM(D7:O7)</f>
        <v>364946553</v>
      </c>
    </row>
    <row r="8" spans="2:16" ht="15.95" customHeight="1">
      <c r="B8" s="179" t="s">
        <v>182</v>
      </c>
      <c r="C8" s="188" t="s">
        <v>103</v>
      </c>
      <c r="D8" s="189">
        <v>64504308</v>
      </c>
      <c r="E8" s="189">
        <v>51671136</v>
      </c>
      <c r="F8" s="189">
        <v>93768400</v>
      </c>
      <c r="G8" s="189">
        <v>102383688</v>
      </c>
      <c r="H8" s="189">
        <v>66086548</v>
      </c>
      <c r="I8" s="189">
        <v>42244752</v>
      </c>
      <c r="J8" s="189">
        <v>18178336</v>
      </c>
      <c r="K8" s="189">
        <v>10764204</v>
      </c>
      <c r="L8" s="189">
        <v>16222580</v>
      </c>
      <c r="M8" s="189">
        <v>35009700</v>
      </c>
      <c r="N8" s="190">
        <v>47840936</v>
      </c>
      <c r="O8" s="190">
        <v>27305564</v>
      </c>
      <c r="P8" s="191">
        <f>SUM(D8:O8)</f>
        <v>575980152</v>
      </c>
    </row>
    <row r="9" spans="2:16" ht="15.95" customHeight="1">
      <c r="B9" s="179" t="s">
        <v>43</v>
      </c>
      <c r="C9" s="184" t="s">
        <v>104</v>
      </c>
      <c r="D9" s="185">
        <v>110080000</v>
      </c>
      <c r="E9" s="185">
        <v>121958000</v>
      </c>
      <c r="F9" s="185">
        <v>187548000</v>
      </c>
      <c r="G9" s="185">
        <v>199698000</v>
      </c>
      <c r="H9" s="192">
        <v>187394000</v>
      </c>
      <c r="I9" s="185">
        <v>112482000</v>
      </c>
      <c r="J9" s="185">
        <v>55602000</v>
      </c>
      <c r="K9" s="185">
        <v>38408000</v>
      </c>
      <c r="L9" s="185">
        <v>19942000</v>
      </c>
      <c r="M9" s="185">
        <v>44110000</v>
      </c>
      <c r="N9" s="193">
        <v>75044000</v>
      </c>
      <c r="O9" s="190">
        <v>63684000</v>
      </c>
      <c r="P9" s="187">
        <f>SUM(D9:O9)</f>
        <v>1215950000</v>
      </c>
    </row>
    <row r="10" spans="2:16" ht="15.95" customHeight="1">
      <c r="B10" s="179" t="s">
        <v>43</v>
      </c>
      <c r="C10" s="184" t="s">
        <v>179</v>
      </c>
      <c r="D10" s="185">
        <v>81685956</v>
      </c>
      <c r="E10" s="185">
        <v>92945292</v>
      </c>
      <c r="F10" s="192">
        <v>122241900</v>
      </c>
      <c r="G10" s="185">
        <v>97743360</v>
      </c>
      <c r="H10" s="185">
        <v>53589228</v>
      </c>
      <c r="I10" s="185">
        <v>23919324</v>
      </c>
      <c r="J10" s="185">
        <v>43482252</v>
      </c>
      <c r="K10" s="185">
        <v>48579300</v>
      </c>
      <c r="L10" s="185">
        <v>41695632</v>
      </c>
      <c r="M10" s="185">
        <v>21354960</v>
      </c>
      <c r="N10" s="186">
        <v>30810780</v>
      </c>
      <c r="O10" s="193">
        <v>42229440</v>
      </c>
      <c r="P10" s="187">
        <f>SUM(D10:O10)</f>
        <v>700277424</v>
      </c>
    </row>
    <row r="11" spans="2:16" ht="15.95" customHeight="1">
      <c r="B11" s="179" t="s">
        <v>43</v>
      </c>
      <c r="C11" s="184" t="s">
        <v>180</v>
      </c>
      <c r="D11" s="185">
        <v>0</v>
      </c>
      <c r="E11" s="185">
        <v>0</v>
      </c>
      <c r="F11" s="185">
        <v>0</v>
      </c>
      <c r="G11" s="185">
        <v>0</v>
      </c>
      <c r="H11" s="185">
        <v>0</v>
      </c>
      <c r="I11" s="185">
        <v>0</v>
      </c>
      <c r="J11" s="185">
        <v>0</v>
      </c>
      <c r="K11" s="185">
        <v>0</v>
      </c>
      <c r="L11" s="185">
        <v>0</v>
      </c>
      <c r="M11" s="185">
        <v>0</v>
      </c>
      <c r="N11" s="186">
        <v>0</v>
      </c>
      <c r="O11" s="186">
        <v>0</v>
      </c>
      <c r="P11" s="187">
        <v>0</v>
      </c>
    </row>
    <row r="12" spans="2:16" ht="15.95" customHeight="1">
      <c r="B12" s="179" t="s">
        <v>43</v>
      </c>
      <c r="C12" s="184" t="s">
        <v>105</v>
      </c>
      <c r="D12" s="185">
        <v>0</v>
      </c>
      <c r="E12" s="185">
        <v>13971474</v>
      </c>
      <c r="F12" s="185">
        <v>74449056</v>
      </c>
      <c r="G12" s="185">
        <v>74797404</v>
      </c>
      <c r="H12" s="185">
        <v>73346394</v>
      </c>
      <c r="I12" s="185">
        <v>33971718</v>
      </c>
      <c r="J12" s="185">
        <v>59996772</v>
      </c>
      <c r="K12" s="185">
        <v>63543678</v>
      </c>
      <c r="L12" s="185">
        <v>67521300</v>
      </c>
      <c r="M12" s="185">
        <v>5633958</v>
      </c>
      <c r="N12" s="186">
        <v>71984286</v>
      </c>
      <c r="O12" s="186">
        <v>81783834</v>
      </c>
      <c r="P12" s="187">
        <f t="shared" ref="P12:P20" si="0">SUM(D12:O12)</f>
        <v>620999874</v>
      </c>
    </row>
    <row r="13" spans="2:16" ht="15.95" customHeight="1">
      <c r="B13" s="179" t="s">
        <v>43</v>
      </c>
      <c r="C13" s="184" t="s">
        <v>106</v>
      </c>
      <c r="D13" s="185">
        <v>36579180</v>
      </c>
      <c r="E13" s="185">
        <v>32886810</v>
      </c>
      <c r="F13" s="192">
        <v>43203270</v>
      </c>
      <c r="G13" s="185">
        <v>46490070</v>
      </c>
      <c r="H13" s="185">
        <v>28413990</v>
      </c>
      <c r="I13" s="185">
        <v>18468780</v>
      </c>
      <c r="J13" s="185">
        <v>12722160</v>
      </c>
      <c r="K13" s="185">
        <v>7534560</v>
      </c>
      <c r="L13" s="185">
        <v>7659630</v>
      </c>
      <c r="M13" s="185">
        <v>5654880</v>
      </c>
      <c r="N13" s="186">
        <v>13349820</v>
      </c>
      <c r="O13" s="190">
        <v>13797630</v>
      </c>
      <c r="P13" s="187">
        <f t="shared" si="0"/>
        <v>266760780</v>
      </c>
    </row>
    <row r="14" spans="2:16" ht="15.95" customHeight="1">
      <c r="B14" s="179" t="s">
        <v>183</v>
      </c>
      <c r="C14" s="184" t="s">
        <v>107</v>
      </c>
      <c r="D14" s="185">
        <v>38355750</v>
      </c>
      <c r="E14" s="185">
        <v>50595000</v>
      </c>
      <c r="F14" s="185">
        <v>57041730</v>
      </c>
      <c r="G14" s="185">
        <v>56978280</v>
      </c>
      <c r="H14" s="185">
        <v>57925560</v>
      </c>
      <c r="I14" s="185">
        <v>56679120</v>
      </c>
      <c r="J14" s="185">
        <v>57192660</v>
      </c>
      <c r="K14" s="185">
        <v>52230450</v>
      </c>
      <c r="L14" s="185">
        <v>54173100</v>
      </c>
      <c r="M14" s="185">
        <v>48216060</v>
      </c>
      <c r="N14" s="186">
        <v>82930500</v>
      </c>
      <c r="O14" s="190">
        <v>94831500</v>
      </c>
      <c r="P14" s="187">
        <f t="shared" si="0"/>
        <v>707149710</v>
      </c>
    </row>
    <row r="15" spans="2:16" ht="15.95" customHeight="1">
      <c r="B15" s="179" t="s">
        <v>183</v>
      </c>
      <c r="C15" s="184" t="s">
        <v>108</v>
      </c>
      <c r="D15" s="185">
        <v>30835750</v>
      </c>
      <c r="E15" s="185">
        <v>28867750</v>
      </c>
      <c r="F15" s="185">
        <v>39050750</v>
      </c>
      <c r="G15" s="185">
        <v>40348000</v>
      </c>
      <c r="H15" s="185">
        <v>35811000</v>
      </c>
      <c r="I15" s="185">
        <v>23989750</v>
      </c>
      <c r="J15" s="185">
        <v>12903000</v>
      </c>
      <c r="K15" s="185">
        <v>8811500</v>
      </c>
      <c r="L15" s="185">
        <v>11937000</v>
      </c>
      <c r="M15" s="185">
        <v>21278000</v>
      </c>
      <c r="N15" s="186">
        <v>27822000</v>
      </c>
      <c r="O15" s="193">
        <v>17630250</v>
      </c>
      <c r="P15" s="187">
        <f t="shared" si="0"/>
        <v>299284750</v>
      </c>
    </row>
    <row r="16" spans="2:16" ht="15.95" customHeight="1">
      <c r="B16" s="179" t="s">
        <v>183</v>
      </c>
      <c r="C16" s="184" t="s">
        <v>109</v>
      </c>
      <c r="D16" s="185">
        <v>33581385</v>
      </c>
      <c r="E16" s="185">
        <v>31433829</v>
      </c>
      <c r="F16" s="185">
        <v>35664034</v>
      </c>
      <c r="G16" s="185">
        <v>39986177</v>
      </c>
      <c r="H16" s="185">
        <v>30249125</v>
      </c>
      <c r="I16" s="185">
        <v>21993610</v>
      </c>
      <c r="J16" s="185">
        <v>13965222</v>
      </c>
      <c r="K16" s="185">
        <v>8085832</v>
      </c>
      <c r="L16" s="185">
        <v>6313792</v>
      </c>
      <c r="M16" s="185">
        <v>6405652</v>
      </c>
      <c r="N16" s="186">
        <v>12955789</v>
      </c>
      <c r="O16" s="186">
        <v>14380862</v>
      </c>
      <c r="P16" s="187">
        <f t="shared" si="0"/>
        <v>255015309</v>
      </c>
    </row>
    <row r="17" spans="2:16" ht="17.100000000000001" customHeight="1">
      <c r="B17" s="179" t="s">
        <v>183</v>
      </c>
      <c r="C17" s="184" t="s">
        <v>110</v>
      </c>
      <c r="D17" s="185">
        <v>10406425</v>
      </c>
      <c r="E17" s="185">
        <v>9512887</v>
      </c>
      <c r="F17" s="185">
        <v>11101455</v>
      </c>
      <c r="G17" s="185">
        <v>10702546</v>
      </c>
      <c r="H17" s="185">
        <v>10442970</v>
      </c>
      <c r="I17" s="185">
        <v>7909729</v>
      </c>
      <c r="J17" s="185">
        <v>5520523</v>
      </c>
      <c r="K17" s="185">
        <v>4254528</v>
      </c>
      <c r="L17" s="185">
        <v>3878650</v>
      </c>
      <c r="M17" s="185">
        <v>4213700</v>
      </c>
      <c r="N17" s="186">
        <v>5275653</v>
      </c>
      <c r="O17" s="186">
        <v>5422457</v>
      </c>
      <c r="P17" s="187">
        <f t="shared" si="0"/>
        <v>88641523</v>
      </c>
    </row>
    <row r="18" spans="2:16" ht="17.100000000000001" customHeight="1">
      <c r="B18" s="179" t="s">
        <v>183</v>
      </c>
      <c r="C18" s="184" t="s">
        <v>113</v>
      </c>
      <c r="D18" s="185">
        <v>151695327</v>
      </c>
      <c r="E18" s="185">
        <v>187575822</v>
      </c>
      <c r="F18" s="185">
        <v>225114771</v>
      </c>
      <c r="G18" s="185">
        <v>115316649</v>
      </c>
      <c r="H18" s="185">
        <v>1638462</v>
      </c>
      <c r="I18" s="185">
        <v>2881200</v>
      </c>
      <c r="J18" s="185">
        <v>1071189</v>
      </c>
      <c r="K18" s="185">
        <v>1608915</v>
      </c>
      <c r="L18" s="185">
        <v>585501</v>
      </c>
      <c r="M18" s="185">
        <v>4826745</v>
      </c>
      <c r="N18" s="186">
        <v>19498374</v>
      </c>
      <c r="O18" s="190">
        <v>1112202</v>
      </c>
      <c r="P18" s="187">
        <f t="shared" si="0"/>
        <v>712925157</v>
      </c>
    </row>
    <row r="19" spans="2:16" ht="17.100000000000001" customHeight="1">
      <c r="B19" s="179" t="s">
        <v>183</v>
      </c>
      <c r="C19" s="184" t="s">
        <v>111</v>
      </c>
      <c r="D19" s="185">
        <v>9561090</v>
      </c>
      <c r="E19" s="185">
        <v>14850990</v>
      </c>
      <c r="F19" s="185">
        <v>19550190</v>
      </c>
      <c r="G19" s="185">
        <v>17304210</v>
      </c>
      <c r="H19" s="185">
        <v>9063120</v>
      </c>
      <c r="I19" s="185">
        <v>8178390</v>
      </c>
      <c r="J19" s="185">
        <v>1781670</v>
      </c>
      <c r="K19" s="185">
        <v>376200</v>
      </c>
      <c r="L19" s="185">
        <v>452430</v>
      </c>
      <c r="M19" s="185">
        <v>803220</v>
      </c>
      <c r="N19" s="186">
        <v>5408040</v>
      </c>
      <c r="O19" s="190">
        <v>5719890</v>
      </c>
      <c r="P19" s="187">
        <f t="shared" si="0"/>
        <v>93049440</v>
      </c>
    </row>
    <row r="20" spans="2:16" ht="17.100000000000001" customHeight="1">
      <c r="B20" s="179" t="s">
        <v>183</v>
      </c>
      <c r="C20" s="184" t="s">
        <v>112</v>
      </c>
      <c r="D20" s="185">
        <v>18760280</v>
      </c>
      <c r="E20" s="185">
        <v>28844420</v>
      </c>
      <c r="F20" s="185">
        <v>43640960</v>
      </c>
      <c r="G20" s="185">
        <v>40104900</v>
      </c>
      <c r="H20" s="185">
        <v>6205540</v>
      </c>
      <c r="I20" s="185">
        <v>5567760</v>
      </c>
      <c r="J20" s="185">
        <v>93720</v>
      </c>
      <c r="K20" s="185">
        <v>0</v>
      </c>
      <c r="L20" s="185">
        <v>0</v>
      </c>
      <c r="M20" s="185">
        <v>3811500</v>
      </c>
      <c r="N20" s="186">
        <v>15186380</v>
      </c>
      <c r="O20" s="190">
        <v>6549400</v>
      </c>
      <c r="P20" s="187">
        <f t="shared" si="0"/>
        <v>168764860</v>
      </c>
    </row>
    <row r="21" spans="2:16" ht="17.100000000000001" customHeight="1" thickBot="1">
      <c r="B21" s="179"/>
      <c r="C21" s="224" t="s">
        <v>114</v>
      </c>
      <c r="D21" s="194">
        <f t="shared" ref="D21:P21" si="1">SUM(D6:D20)</f>
        <v>715240584</v>
      </c>
      <c r="E21" s="194">
        <f t="shared" si="1"/>
        <v>792782813</v>
      </c>
      <c r="F21" s="195">
        <f t="shared" si="1"/>
        <v>1119292059</v>
      </c>
      <c r="G21" s="196">
        <f t="shared" si="1"/>
        <v>1012217575</v>
      </c>
      <c r="H21" s="195">
        <f t="shared" si="1"/>
        <v>702293938</v>
      </c>
      <c r="I21" s="195">
        <f t="shared" si="1"/>
        <v>461629478</v>
      </c>
      <c r="J21" s="194">
        <f t="shared" si="1"/>
        <v>343570170</v>
      </c>
      <c r="K21" s="194">
        <f t="shared" si="1"/>
        <v>287553736</v>
      </c>
      <c r="L21" s="194">
        <f t="shared" si="1"/>
        <v>285510482</v>
      </c>
      <c r="M21" s="194">
        <f t="shared" si="1"/>
        <v>289870325</v>
      </c>
      <c r="N21" s="195">
        <f t="shared" si="1"/>
        <v>510965044</v>
      </c>
      <c r="O21" s="195">
        <f t="shared" si="1"/>
        <v>450374943</v>
      </c>
      <c r="P21" s="197">
        <f t="shared" si="1"/>
        <v>6971301147</v>
      </c>
    </row>
    <row r="22" spans="2:16" ht="17.100000000000001" customHeight="1">
      <c r="B22" s="179" t="s">
        <v>182</v>
      </c>
      <c r="C22" s="180" t="s">
        <v>117</v>
      </c>
      <c r="D22" s="189">
        <v>184393134</v>
      </c>
      <c r="E22" s="189">
        <v>261422172</v>
      </c>
      <c r="F22" s="189">
        <v>250862245</v>
      </c>
      <c r="G22" s="198">
        <v>217937586</v>
      </c>
      <c r="H22" s="189">
        <v>223979347</v>
      </c>
      <c r="I22" s="189">
        <v>211776334</v>
      </c>
      <c r="J22" s="189">
        <v>245867178</v>
      </c>
      <c r="K22" s="189">
        <v>289676922</v>
      </c>
      <c r="L22" s="189">
        <v>256930643</v>
      </c>
      <c r="M22" s="189">
        <v>385836818</v>
      </c>
      <c r="N22" s="193">
        <v>323327178</v>
      </c>
      <c r="O22" s="193">
        <v>265771321</v>
      </c>
      <c r="P22" s="191">
        <f>SUM(D22:O22)</f>
        <v>3117780878</v>
      </c>
    </row>
    <row r="23" spans="2:16" ht="17.100000000000001" customHeight="1">
      <c r="B23" s="179" t="s">
        <v>182</v>
      </c>
      <c r="C23" s="184" t="s">
        <v>118</v>
      </c>
      <c r="D23" s="185">
        <v>258160239</v>
      </c>
      <c r="E23" s="185">
        <v>206617184</v>
      </c>
      <c r="F23" s="185">
        <v>131270948</v>
      </c>
      <c r="G23" s="185">
        <v>96448925</v>
      </c>
      <c r="H23" s="185">
        <v>80436816</v>
      </c>
      <c r="I23" s="185">
        <v>196970043</v>
      </c>
      <c r="J23" s="185">
        <v>249737013</v>
      </c>
      <c r="K23" s="185">
        <v>268238313</v>
      </c>
      <c r="L23" s="185">
        <v>256626358</v>
      </c>
      <c r="M23" s="185">
        <v>106921521</v>
      </c>
      <c r="N23" s="186">
        <v>172258444</v>
      </c>
      <c r="O23" s="186">
        <v>208661513</v>
      </c>
      <c r="P23" s="187">
        <f>SUM(D23:O23)</f>
        <v>2232347317</v>
      </c>
    </row>
    <row r="24" spans="2:16" ht="17.100000000000001" customHeight="1">
      <c r="B24" s="179" t="s">
        <v>43</v>
      </c>
      <c r="C24" s="188" t="s">
        <v>119</v>
      </c>
      <c r="D24" s="189">
        <v>161814000</v>
      </c>
      <c r="E24" s="189">
        <v>142062000</v>
      </c>
      <c r="F24" s="189">
        <v>109394000</v>
      </c>
      <c r="G24" s="189">
        <v>0</v>
      </c>
      <c r="H24" s="185">
        <v>46998000</v>
      </c>
      <c r="I24" s="189">
        <v>148360000</v>
      </c>
      <c r="J24" s="189">
        <v>183414000</v>
      </c>
      <c r="K24" s="189">
        <v>155712000</v>
      </c>
      <c r="L24" s="189">
        <v>147370000</v>
      </c>
      <c r="M24" s="189">
        <v>185846000</v>
      </c>
      <c r="N24" s="190">
        <v>166064000</v>
      </c>
      <c r="O24" s="186">
        <v>169768000</v>
      </c>
      <c r="P24" s="191">
        <f>SUM(D24:O24)</f>
        <v>1616802000</v>
      </c>
    </row>
    <row r="25" spans="2:16" ht="17.100000000000001" customHeight="1">
      <c r="B25" s="179" t="s">
        <v>43</v>
      </c>
      <c r="C25" s="184" t="s">
        <v>120</v>
      </c>
      <c r="D25" s="190">
        <v>151276200</v>
      </c>
      <c r="E25" s="190">
        <v>145891400</v>
      </c>
      <c r="F25" s="190">
        <v>167869600</v>
      </c>
      <c r="G25" s="199">
        <v>148691400</v>
      </c>
      <c r="H25" s="190">
        <v>176419800</v>
      </c>
      <c r="I25" s="185">
        <v>148130600</v>
      </c>
      <c r="J25" s="185">
        <v>142071600</v>
      </c>
      <c r="K25" s="185">
        <v>173260000</v>
      </c>
      <c r="L25" s="185">
        <v>5267000</v>
      </c>
      <c r="M25" s="185">
        <v>174423400</v>
      </c>
      <c r="N25" s="185">
        <v>156145400</v>
      </c>
      <c r="O25" s="190">
        <v>183872200</v>
      </c>
      <c r="P25" s="187">
        <f>SUM(D25:O25)</f>
        <v>1773318600</v>
      </c>
    </row>
    <row r="26" spans="2:16" ht="18" customHeight="1" thickBot="1">
      <c r="B26" s="179" t="s">
        <v>0</v>
      </c>
      <c r="C26" s="224" t="s">
        <v>115</v>
      </c>
      <c r="D26" s="194">
        <f t="shared" ref="D26:P26" si="2">SUM(D22:D25)</f>
        <v>755643573</v>
      </c>
      <c r="E26" s="194">
        <f t="shared" si="2"/>
        <v>755992756</v>
      </c>
      <c r="F26" s="194">
        <f t="shared" si="2"/>
        <v>659396793</v>
      </c>
      <c r="G26" s="195">
        <f t="shared" si="2"/>
        <v>463077911</v>
      </c>
      <c r="H26" s="194">
        <f t="shared" si="2"/>
        <v>527833963</v>
      </c>
      <c r="I26" s="194">
        <f t="shared" si="2"/>
        <v>705236977</v>
      </c>
      <c r="J26" s="194">
        <f t="shared" si="2"/>
        <v>821089791</v>
      </c>
      <c r="K26" s="194">
        <f t="shared" si="2"/>
        <v>886887235</v>
      </c>
      <c r="L26" s="194">
        <f t="shared" si="2"/>
        <v>666194001</v>
      </c>
      <c r="M26" s="194">
        <f t="shared" si="2"/>
        <v>853027739</v>
      </c>
      <c r="N26" s="194">
        <f t="shared" si="2"/>
        <v>817795022</v>
      </c>
      <c r="O26" s="194">
        <f t="shared" si="2"/>
        <v>828073034</v>
      </c>
      <c r="P26" s="197">
        <f t="shared" si="2"/>
        <v>8740248795</v>
      </c>
    </row>
    <row r="27" spans="2:16" ht="18" customHeight="1" thickBot="1">
      <c r="B27" s="179"/>
      <c r="C27" s="232" t="s">
        <v>100</v>
      </c>
      <c r="D27" s="200">
        <f t="shared" ref="D27:P27" si="3">SUM(D21,D26)</f>
        <v>1470884157</v>
      </c>
      <c r="E27" s="200">
        <f t="shared" si="3"/>
        <v>1548775569</v>
      </c>
      <c r="F27" s="200">
        <f t="shared" si="3"/>
        <v>1778688852</v>
      </c>
      <c r="G27" s="200">
        <f t="shared" si="3"/>
        <v>1475295486</v>
      </c>
      <c r="H27" s="200">
        <f t="shared" si="3"/>
        <v>1230127901</v>
      </c>
      <c r="I27" s="200">
        <f t="shared" si="3"/>
        <v>1166866455</v>
      </c>
      <c r="J27" s="200">
        <f t="shared" si="3"/>
        <v>1164659961</v>
      </c>
      <c r="K27" s="200">
        <f t="shared" si="3"/>
        <v>1174440971</v>
      </c>
      <c r="L27" s="200">
        <f t="shared" si="3"/>
        <v>951704483</v>
      </c>
      <c r="M27" s="200">
        <f t="shared" si="3"/>
        <v>1142898064</v>
      </c>
      <c r="N27" s="200">
        <f t="shared" si="3"/>
        <v>1328760066</v>
      </c>
      <c r="O27" s="200">
        <f t="shared" si="3"/>
        <v>1278447977</v>
      </c>
      <c r="P27" s="201">
        <f t="shared" si="3"/>
        <v>15711549942</v>
      </c>
    </row>
    <row r="28" spans="2:16" ht="17.100000000000001" customHeight="1">
      <c r="C28" s="236" t="s">
        <v>116</v>
      </c>
      <c r="D28" s="202"/>
      <c r="J28" s="172" t="s">
        <v>0</v>
      </c>
    </row>
    <row r="29" spans="2:16">
      <c r="E29" s="172" t="s">
        <v>0</v>
      </c>
      <c r="N29" s="172" t="s">
        <v>0</v>
      </c>
      <c r="O29" s="172" t="s">
        <v>0</v>
      </c>
    </row>
  </sheetData>
  <sheetProtection password="DE5A" sheet="1" objects="1" scenarios="1"/>
  <mergeCells count="2">
    <mergeCell ref="C1:P1"/>
    <mergeCell ref="C3:C5"/>
  </mergeCells>
  <pageMargins left="0.24" right="0.19685039370078741" top="1.0236220472440944" bottom="0.51181102362204722" header="0" footer="0"/>
  <pageSetup paperSize="9" scale="73" orientation="landscape" r:id="rId1"/>
  <headerFooter alignWithMargins="0">
    <oddFooter>&amp;L&amp;"Times New Roman,Regular"Izvještaj o tokovima električne energije&amp;C&amp;"Times New Roman,Regular"Page 6 of 13&amp;R&amp;"Times New Roman,Regular"I-VIII 2007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 transitionEntry="1">
    <tabColor indexed="42"/>
    <pageSetUpPr fitToPage="1"/>
  </sheetPr>
  <dimension ref="A1:V29"/>
  <sheetViews>
    <sheetView showGridLines="0" topLeftCell="A13" zoomScaleNormal="100" zoomScaleSheetLayoutView="75" workbookViewId="0">
      <selection activeCell="C1" sqref="C1:P1"/>
    </sheetView>
  </sheetViews>
  <sheetFormatPr defaultColWidth="14.28515625" defaultRowHeight="15"/>
  <cols>
    <col min="1" max="1" width="1.28515625" style="172" customWidth="1"/>
    <col min="2" max="2" width="13.42578125" style="179" customWidth="1"/>
    <col min="3" max="3" width="23.28515625" style="172" customWidth="1"/>
    <col min="4" max="15" width="9.28515625" style="172" customWidth="1"/>
    <col min="16" max="16" width="11.140625" style="172" customWidth="1"/>
    <col min="17" max="17" width="10.85546875" style="172" customWidth="1"/>
    <col min="18" max="256" width="14.28515625" style="172"/>
    <col min="257" max="257" width="1.28515625" style="172" customWidth="1"/>
    <col min="258" max="258" width="13.42578125" style="172" customWidth="1"/>
    <col min="259" max="259" width="23.28515625" style="172" customWidth="1"/>
    <col min="260" max="271" width="9.28515625" style="172" customWidth="1"/>
    <col min="272" max="272" width="11.140625" style="172" customWidth="1"/>
    <col min="273" max="273" width="10.85546875" style="172" customWidth="1"/>
    <col min="274" max="512" width="14.28515625" style="172"/>
    <col min="513" max="513" width="1.28515625" style="172" customWidth="1"/>
    <col min="514" max="514" width="13.42578125" style="172" customWidth="1"/>
    <col min="515" max="515" width="23.28515625" style="172" customWidth="1"/>
    <col min="516" max="527" width="9.28515625" style="172" customWidth="1"/>
    <col min="528" max="528" width="11.140625" style="172" customWidth="1"/>
    <col min="529" max="529" width="10.85546875" style="172" customWidth="1"/>
    <col min="530" max="768" width="14.28515625" style="172"/>
    <col min="769" max="769" width="1.28515625" style="172" customWidth="1"/>
    <col min="770" max="770" width="13.42578125" style="172" customWidth="1"/>
    <col min="771" max="771" width="23.28515625" style="172" customWidth="1"/>
    <col min="772" max="783" width="9.28515625" style="172" customWidth="1"/>
    <col min="784" max="784" width="11.140625" style="172" customWidth="1"/>
    <col min="785" max="785" width="10.85546875" style="172" customWidth="1"/>
    <col min="786" max="1024" width="14.28515625" style="172"/>
    <col min="1025" max="1025" width="1.28515625" style="172" customWidth="1"/>
    <col min="1026" max="1026" width="13.42578125" style="172" customWidth="1"/>
    <col min="1027" max="1027" width="23.28515625" style="172" customWidth="1"/>
    <col min="1028" max="1039" width="9.28515625" style="172" customWidth="1"/>
    <col min="1040" max="1040" width="11.140625" style="172" customWidth="1"/>
    <col min="1041" max="1041" width="10.85546875" style="172" customWidth="1"/>
    <col min="1042" max="1280" width="14.28515625" style="172"/>
    <col min="1281" max="1281" width="1.28515625" style="172" customWidth="1"/>
    <col min="1282" max="1282" width="13.42578125" style="172" customWidth="1"/>
    <col min="1283" max="1283" width="23.28515625" style="172" customWidth="1"/>
    <col min="1284" max="1295" width="9.28515625" style="172" customWidth="1"/>
    <col min="1296" max="1296" width="11.140625" style="172" customWidth="1"/>
    <col min="1297" max="1297" width="10.85546875" style="172" customWidth="1"/>
    <col min="1298" max="1536" width="14.28515625" style="172"/>
    <col min="1537" max="1537" width="1.28515625" style="172" customWidth="1"/>
    <col min="1538" max="1538" width="13.42578125" style="172" customWidth="1"/>
    <col min="1539" max="1539" width="23.28515625" style="172" customWidth="1"/>
    <col min="1540" max="1551" width="9.28515625" style="172" customWidth="1"/>
    <col min="1552" max="1552" width="11.140625" style="172" customWidth="1"/>
    <col min="1553" max="1553" width="10.85546875" style="172" customWidth="1"/>
    <col min="1554" max="1792" width="14.28515625" style="172"/>
    <col min="1793" max="1793" width="1.28515625" style="172" customWidth="1"/>
    <col min="1794" max="1794" width="13.42578125" style="172" customWidth="1"/>
    <col min="1795" max="1795" width="23.28515625" style="172" customWidth="1"/>
    <col min="1796" max="1807" width="9.28515625" style="172" customWidth="1"/>
    <col min="1808" max="1808" width="11.140625" style="172" customWidth="1"/>
    <col min="1809" max="1809" width="10.85546875" style="172" customWidth="1"/>
    <col min="1810" max="2048" width="14.28515625" style="172"/>
    <col min="2049" max="2049" width="1.28515625" style="172" customWidth="1"/>
    <col min="2050" max="2050" width="13.42578125" style="172" customWidth="1"/>
    <col min="2051" max="2051" width="23.28515625" style="172" customWidth="1"/>
    <col min="2052" max="2063" width="9.28515625" style="172" customWidth="1"/>
    <col min="2064" max="2064" width="11.140625" style="172" customWidth="1"/>
    <col min="2065" max="2065" width="10.85546875" style="172" customWidth="1"/>
    <col min="2066" max="2304" width="14.28515625" style="172"/>
    <col min="2305" max="2305" width="1.28515625" style="172" customWidth="1"/>
    <col min="2306" max="2306" width="13.42578125" style="172" customWidth="1"/>
    <col min="2307" max="2307" width="23.28515625" style="172" customWidth="1"/>
    <col min="2308" max="2319" width="9.28515625" style="172" customWidth="1"/>
    <col min="2320" max="2320" width="11.140625" style="172" customWidth="1"/>
    <col min="2321" max="2321" width="10.85546875" style="172" customWidth="1"/>
    <col min="2322" max="2560" width="14.28515625" style="172"/>
    <col min="2561" max="2561" width="1.28515625" style="172" customWidth="1"/>
    <col min="2562" max="2562" width="13.42578125" style="172" customWidth="1"/>
    <col min="2563" max="2563" width="23.28515625" style="172" customWidth="1"/>
    <col min="2564" max="2575" width="9.28515625" style="172" customWidth="1"/>
    <col min="2576" max="2576" width="11.140625" style="172" customWidth="1"/>
    <col min="2577" max="2577" width="10.85546875" style="172" customWidth="1"/>
    <col min="2578" max="2816" width="14.28515625" style="172"/>
    <col min="2817" max="2817" width="1.28515625" style="172" customWidth="1"/>
    <col min="2818" max="2818" width="13.42578125" style="172" customWidth="1"/>
    <col min="2819" max="2819" width="23.28515625" style="172" customWidth="1"/>
    <col min="2820" max="2831" width="9.28515625" style="172" customWidth="1"/>
    <col min="2832" max="2832" width="11.140625" style="172" customWidth="1"/>
    <col min="2833" max="2833" width="10.85546875" style="172" customWidth="1"/>
    <col min="2834" max="3072" width="14.28515625" style="172"/>
    <col min="3073" max="3073" width="1.28515625" style="172" customWidth="1"/>
    <col min="3074" max="3074" width="13.42578125" style="172" customWidth="1"/>
    <col min="3075" max="3075" width="23.28515625" style="172" customWidth="1"/>
    <col min="3076" max="3087" width="9.28515625" style="172" customWidth="1"/>
    <col min="3088" max="3088" width="11.140625" style="172" customWidth="1"/>
    <col min="3089" max="3089" width="10.85546875" style="172" customWidth="1"/>
    <col min="3090" max="3328" width="14.28515625" style="172"/>
    <col min="3329" max="3329" width="1.28515625" style="172" customWidth="1"/>
    <col min="3330" max="3330" width="13.42578125" style="172" customWidth="1"/>
    <col min="3331" max="3331" width="23.28515625" style="172" customWidth="1"/>
    <col min="3332" max="3343" width="9.28515625" style="172" customWidth="1"/>
    <col min="3344" max="3344" width="11.140625" style="172" customWidth="1"/>
    <col min="3345" max="3345" width="10.85546875" style="172" customWidth="1"/>
    <col min="3346" max="3584" width="14.28515625" style="172"/>
    <col min="3585" max="3585" width="1.28515625" style="172" customWidth="1"/>
    <col min="3586" max="3586" width="13.42578125" style="172" customWidth="1"/>
    <col min="3587" max="3587" width="23.28515625" style="172" customWidth="1"/>
    <col min="3588" max="3599" width="9.28515625" style="172" customWidth="1"/>
    <col min="3600" max="3600" width="11.140625" style="172" customWidth="1"/>
    <col min="3601" max="3601" width="10.85546875" style="172" customWidth="1"/>
    <col min="3602" max="3840" width="14.28515625" style="172"/>
    <col min="3841" max="3841" width="1.28515625" style="172" customWidth="1"/>
    <col min="3842" max="3842" width="13.42578125" style="172" customWidth="1"/>
    <col min="3843" max="3843" width="23.28515625" style="172" customWidth="1"/>
    <col min="3844" max="3855" width="9.28515625" style="172" customWidth="1"/>
    <col min="3856" max="3856" width="11.140625" style="172" customWidth="1"/>
    <col min="3857" max="3857" width="10.85546875" style="172" customWidth="1"/>
    <col min="3858" max="4096" width="14.28515625" style="172"/>
    <col min="4097" max="4097" width="1.28515625" style="172" customWidth="1"/>
    <col min="4098" max="4098" width="13.42578125" style="172" customWidth="1"/>
    <col min="4099" max="4099" width="23.28515625" style="172" customWidth="1"/>
    <col min="4100" max="4111" width="9.28515625" style="172" customWidth="1"/>
    <col min="4112" max="4112" width="11.140625" style="172" customWidth="1"/>
    <col min="4113" max="4113" width="10.85546875" style="172" customWidth="1"/>
    <col min="4114" max="4352" width="14.28515625" style="172"/>
    <col min="4353" max="4353" width="1.28515625" style="172" customWidth="1"/>
    <col min="4354" max="4354" width="13.42578125" style="172" customWidth="1"/>
    <col min="4355" max="4355" width="23.28515625" style="172" customWidth="1"/>
    <col min="4356" max="4367" width="9.28515625" style="172" customWidth="1"/>
    <col min="4368" max="4368" width="11.140625" style="172" customWidth="1"/>
    <col min="4369" max="4369" width="10.85546875" style="172" customWidth="1"/>
    <col min="4370" max="4608" width="14.28515625" style="172"/>
    <col min="4609" max="4609" width="1.28515625" style="172" customWidth="1"/>
    <col min="4610" max="4610" width="13.42578125" style="172" customWidth="1"/>
    <col min="4611" max="4611" width="23.28515625" style="172" customWidth="1"/>
    <col min="4612" max="4623" width="9.28515625" style="172" customWidth="1"/>
    <col min="4624" max="4624" width="11.140625" style="172" customWidth="1"/>
    <col min="4625" max="4625" width="10.85546875" style="172" customWidth="1"/>
    <col min="4626" max="4864" width="14.28515625" style="172"/>
    <col min="4865" max="4865" width="1.28515625" style="172" customWidth="1"/>
    <col min="4866" max="4866" width="13.42578125" style="172" customWidth="1"/>
    <col min="4867" max="4867" width="23.28515625" style="172" customWidth="1"/>
    <col min="4868" max="4879" width="9.28515625" style="172" customWidth="1"/>
    <col min="4880" max="4880" width="11.140625" style="172" customWidth="1"/>
    <col min="4881" max="4881" width="10.85546875" style="172" customWidth="1"/>
    <col min="4882" max="5120" width="14.28515625" style="172"/>
    <col min="5121" max="5121" width="1.28515625" style="172" customWidth="1"/>
    <col min="5122" max="5122" width="13.42578125" style="172" customWidth="1"/>
    <col min="5123" max="5123" width="23.28515625" style="172" customWidth="1"/>
    <col min="5124" max="5135" width="9.28515625" style="172" customWidth="1"/>
    <col min="5136" max="5136" width="11.140625" style="172" customWidth="1"/>
    <col min="5137" max="5137" width="10.85546875" style="172" customWidth="1"/>
    <col min="5138" max="5376" width="14.28515625" style="172"/>
    <col min="5377" max="5377" width="1.28515625" style="172" customWidth="1"/>
    <col min="5378" max="5378" width="13.42578125" style="172" customWidth="1"/>
    <col min="5379" max="5379" width="23.28515625" style="172" customWidth="1"/>
    <col min="5380" max="5391" width="9.28515625" style="172" customWidth="1"/>
    <col min="5392" max="5392" width="11.140625" style="172" customWidth="1"/>
    <col min="5393" max="5393" width="10.85546875" style="172" customWidth="1"/>
    <col min="5394" max="5632" width="14.28515625" style="172"/>
    <col min="5633" max="5633" width="1.28515625" style="172" customWidth="1"/>
    <col min="5634" max="5634" width="13.42578125" style="172" customWidth="1"/>
    <col min="5635" max="5635" width="23.28515625" style="172" customWidth="1"/>
    <col min="5636" max="5647" width="9.28515625" style="172" customWidth="1"/>
    <col min="5648" max="5648" width="11.140625" style="172" customWidth="1"/>
    <col min="5649" max="5649" width="10.85546875" style="172" customWidth="1"/>
    <col min="5650" max="5888" width="14.28515625" style="172"/>
    <col min="5889" max="5889" width="1.28515625" style="172" customWidth="1"/>
    <col min="5890" max="5890" width="13.42578125" style="172" customWidth="1"/>
    <col min="5891" max="5891" width="23.28515625" style="172" customWidth="1"/>
    <col min="5892" max="5903" width="9.28515625" style="172" customWidth="1"/>
    <col min="5904" max="5904" width="11.140625" style="172" customWidth="1"/>
    <col min="5905" max="5905" width="10.85546875" style="172" customWidth="1"/>
    <col min="5906" max="6144" width="14.28515625" style="172"/>
    <col min="6145" max="6145" width="1.28515625" style="172" customWidth="1"/>
    <col min="6146" max="6146" width="13.42578125" style="172" customWidth="1"/>
    <col min="6147" max="6147" width="23.28515625" style="172" customWidth="1"/>
    <col min="6148" max="6159" width="9.28515625" style="172" customWidth="1"/>
    <col min="6160" max="6160" width="11.140625" style="172" customWidth="1"/>
    <col min="6161" max="6161" width="10.85546875" style="172" customWidth="1"/>
    <col min="6162" max="6400" width="14.28515625" style="172"/>
    <col min="6401" max="6401" width="1.28515625" style="172" customWidth="1"/>
    <col min="6402" max="6402" width="13.42578125" style="172" customWidth="1"/>
    <col min="6403" max="6403" width="23.28515625" style="172" customWidth="1"/>
    <col min="6404" max="6415" width="9.28515625" style="172" customWidth="1"/>
    <col min="6416" max="6416" width="11.140625" style="172" customWidth="1"/>
    <col min="6417" max="6417" width="10.85546875" style="172" customWidth="1"/>
    <col min="6418" max="6656" width="14.28515625" style="172"/>
    <col min="6657" max="6657" width="1.28515625" style="172" customWidth="1"/>
    <col min="6658" max="6658" width="13.42578125" style="172" customWidth="1"/>
    <col min="6659" max="6659" width="23.28515625" style="172" customWidth="1"/>
    <col min="6660" max="6671" width="9.28515625" style="172" customWidth="1"/>
    <col min="6672" max="6672" width="11.140625" style="172" customWidth="1"/>
    <col min="6673" max="6673" width="10.85546875" style="172" customWidth="1"/>
    <col min="6674" max="6912" width="14.28515625" style="172"/>
    <col min="6913" max="6913" width="1.28515625" style="172" customWidth="1"/>
    <col min="6914" max="6914" width="13.42578125" style="172" customWidth="1"/>
    <col min="6915" max="6915" width="23.28515625" style="172" customWidth="1"/>
    <col min="6916" max="6927" width="9.28515625" style="172" customWidth="1"/>
    <col min="6928" max="6928" width="11.140625" style="172" customWidth="1"/>
    <col min="6929" max="6929" width="10.85546875" style="172" customWidth="1"/>
    <col min="6930" max="7168" width="14.28515625" style="172"/>
    <col min="7169" max="7169" width="1.28515625" style="172" customWidth="1"/>
    <col min="7170" max="7170" width="13.42578125" style="172" customWidth="1"/>
    <col min="7171" max="7171" width="23.28515625" style="172" customWidth="1"/>
    <col min="7172" max="7183" width="9.28515625" style="172" customWidth="1"/>
    <col min="7184" max="7184" width="11.140625" style="172" customWidth="1"/>
    <col min="7185" max="7185" width="10.85546875" style="172" customWidth="1"/>
    <col min="7186" max="7424" width="14.28515625" style="172"/>
    <col min="7425" max="7425" width="1.28515625" style="172" customWidth="1"/>
    <col min="7426" max="7426" width="13.42578125" style="172" customWidth="1"/>
    <col min="7427" max="7427" width="23.28515625" style="172" customWidth="1"/>
    <col min="7428" max="7439" width="9.28515625" style="172" customWidth="1"/>
    <col min="7440" max="7440" width="11.140625" style="172" customWidth="1"/>
    <col min="7441" max="7441" width="10.85546875" style="172" customWidth="1"/>
    <col min="7442" max="7680" width="14.28515625" style="172"/>
    <col min="7681" max="7681" width="1.28515625" style="172" customWidth="1"/>
    <col min="7682" max="7682" width="13.42578125" style="172" customWidth="1"/>
    <col min="7683" max="7683" width="23.28515625" style="172" customWidth="1"/>
    <col min="7684" max="7695" width="9.28515625" style="172" customWidth="1"/>
    <col min="7696" max="7696" width="11.140625" style="172" customWidth="1"/>
    <col min="7697" max="7697" width="10.85546875" style="172" customWidth="1"/>
    <col min="7698" max="7936" width="14.28515625" style="172"/>
    <col min="7937" max="7937" width="1.28515625" style="172" customWidth="1"/>
    <col min="7938" max="7938" width="13.42578125" style="172" customWidth="1"/>
    <col min="7939" max="7939" width="23.28515625" style="172" customWidth="1"/>
    <col min="7940" max="7951" width="9.28515625" style="172" customWidth="1"/>
    <col min="7952" max="7952" width="11.140625" style="172" customWidth="1"/>
    <col min="7953" max="7953" width="10.85546875" style="172" customWidth="1"/>
    <col min="7954" max="8192" width="14.28515625" style="172"/>
    <col min="8193" max="8193" width="1.28515625" style="172" customWidth="1"/>
    <col min="8194" max="8194" width="13.42578125" style="172" customWidth="1"/>
    <col min="8195" max="8195" width="23.28515625" style="172" customWidth="1"/>
    <col min="8196" max="8207" width="9.28515625" style="172" customWidth="1"/>
    <col min="8208" max="8208" width="11.140625" style="172" customWidth="1"/>
    <col min="8209" max="8209" width="10.85546875" style="172" customWidth="1"/>
    <col min="8210" max="8448" width="14.28515625" style="172"/>
    <col min="8449" max="8449" width="1.28515625" style="172" customWidth="1"/>
    <col min="8450" max="8450" width="13.42578125" style="172" customWidth="1"/>
    <col min="8451" max="8451" width="23.28515625" style="172" customWidth="1"/>
    <col min="8452" max="8463" width="9.28515625" style="172" customWidth="1"/>
    <col min="8464" max="8464" width="11.140625" style="172" customWidth="1"/>
    <col min="8465" max="8465" width="10.85546875" style="172" customWidth="1"/>
    <col min="8466" max="8704" width="14.28515625" style="172"/>
    <col min="8705" max="8705" width="1.28515625" style="172" customWidth="1"/>
    <col min="8706" max="8706" width="13.42578125" style="172" customWidth="1"/>
    <col min="8707" max="8707" width="23.28515625" style="172" customWidth="1"/>
    <col min="8708" max="8719" width="9.28515625" style="172" customWidth="1"/>
    <col min="8720" max="8720" width="11.140625" style="172" customWidth="1"/>
    <col min="8721" max="8721" width="10.85546875" style="172" customWidth="1"/>
    <col min="8722" max="8960" width="14.28515625" style="172"/>
    <col min="8961" max="8961" width="1.28515625" style="172" customWidth="1"/>
    <col min="8962" max="8962" width="13.42578125" style="172" customWidth="1"/>
    <col min="8963" max="8963" width="23.28515625" style="172" customWidth="1"/>
    <col min="8964" max="8975" width="9.28515625" style="172" customWidth="1"/>
    <col min="8976" max="8976" width="11.140625" style="172" customWidth="1"/>
    <col min="8977" max="8977" width="10.85546875" style="172" customWidth="1"/>
    <col min="8978" max="9216" width="14.28515625" style="172"/>
    <col min="9217" max="9217" width="1.28515625" style="172" customWidth="1"/>
    <col min="9218" max="9218" width="13.42578125" style="172" customWidth="1"/>
    <col min="9219" max="9219" width="23.28515625" style="172" customWidth="1"/>
    <col min="9220" max="9231" width="9.28515625" style="172" customWidth="1"/>
    <col min="9232" max="9232" width="11.140625" style="172" customWidth="1"/>
    <col min="9233" max="9233" width="10.85546875" style="172" customWidth="1"/>
    <col min="9234" max="9472" width="14.28515625" style="172"/>
    <col min="9473" max="9473" width="1.28515625" style="172" customWidth="1"/>
    <col min="9474" max="9474" width="13.42578125" style="172" customWidth="1"/>
    <col min="9475" max="9475" width="23.28515625" style="172" customWidth="1"/>
    <col min="9476" max="9487" width="9.28515625" style="172" customWidth="1"/>
    <col min="9488" max="9488" width="11.140625" style="172" customWidth="1"/>
    <col min="9489" max="9489" width="10.85546875" style="172" customWidth="1"/>
    <col min="9490" max="9728" width="14.28515625" style="172"/>
    <col min="9729" max="9729" width="1.28515625" style="172" customWidth="1"/>
    <col min="9730" max="9730" width="13.42578125" style="172" customWidth="1"/>
    <col min="9731" max="9731" width="23.28515625" style="172" customWidth="1"/>
    <col min="9732" max="9743" width="9.28515625" style="172" customWidth="1"/>
    <col min="9744" max="9744" width="11.140625" style="172" customWidth="1"/>
    <col min="9745" max="9745" width="10.85546875" style="172" customWidth="1"/>
    <col min="9746" max="9984" width="14.28515625" style="172"/>
    <col min="9985" max="9985" width="1.28515625" style="172" customWidth="1"/>
    <col min="9986" max="9986" width="13.42578125" style="172" customWidth="1"/>
    <col min="9987" max="9987" width="23.28515625" style="172" customWidth="1"/>
    <col min="9988" max="9999" width="9.28515625" style="172" customWidth="1"/>
    <col min="10000" max="10000" width="11.140625" style="172" customWidth="1"/>
    <col min="10001" max="10001" width="10.85546875" style="172" customWidth="1"/>
    <col min="10002" max="10240" width="14.28515625" style="172"/>
    <col min="10241" max="10241" width="1.28515625" style="172" customWidth="1"/>
    <col min="10242" max="10242" width="13.42578125" style="172" customWidth="1"/>
    <col min="10243" max="10243" width="23.28515625" style="172" customWidth="1"/>
    <col min="10244" max="10255" width="9.28515625" style="172" customWidth="1"/>
    <col min="10256" max="10256" width="11.140625" style="172" customWidth="1"/>
    <col min="10257" max="10257" width="10.85546875" style="172" customWidth="1"/>
    <col min="10258" max="10496" width="14.28515625" style="172"/>
    <col min="10497" max="10497" width="1.28515625" style="172" customWidth="1"/>
    <col min="10498" max="10498" width="13.42578125" style="172" customWidth="1"/>
    <col min="10499" max="10499" width="23.28515625" style="172" customWidth="1"/>
    <col min="10500" max="10511" width="9.28515625" style="172" customWidth="1"/>
    <col min="10512" max="10512" width="11.140625" style="172" customWidth="1"/>
    <col min="10513" max="10513" width="10.85546875" style="172" customWidth="1"/>
    <col min="10514" max="10752" width="14.28515625" style="172"/>
    <col min="10753" max="10753" width="1.28515625" style="172" customWidth="1"/>
    <col min="10754" max="10754" width="13.42578125" style="172" customWidth="1"/>
    <col min="10755" max="10755" width="23.28515625" style="172" customWidth="1"/>
    <col min="10756" max="10767" width="9.28515625" style="172" customWidth="1"/>
    <col min="10768" max="10768" width="11.140625" style="172" customWidth="1"/>
    <col min="10769" max="10769" width="10.85546875" style="172" customWidth="1"/>
    <col min="10770" max="11008" width="14.28515625" style="172"/>
    <col min="11009" max="11009" width="1.28515625" style="172" customWidth="1"/>
    <col min="11010" max="11010" width="13.42578125" style="172" customWidth="1"/>
    <col min="11011" max="11011" width="23.28515625" style="172" customWidth="1"/>
    <col min="11012" max="11023" width="9.28515625" style="172" customWidth="1"/>
    <col min="11024" max="11024" width="11.140625" style="172" customWidth="1"/>
    <col min="11025" max="11025" width="10.85546875" style="172" customWidth="1"/>
    <col min="11026" max="11264" width="14.28515625" style="172"/>
    <col min="11265" max="11265" width="1.28515625" style="172" customWidth="1"/>
    <col min="11266" max="11266" width="13.42578125" style="172" customWidth="1"/>
    <col min="11267" max="11267" width="23.28515625" style="172" customWidth="1"/>
    <col min="11268" max="11279" width="9.28515625" style="172" customWidth="1"/>
    <col min="11280" max="11280" width="11.140625" style="172" customWidth="1"/>
    <col min="11281" max="11281" width="10.85546875" style="172" customWidth="1"/>
    <col min="11282" max="11520" width="14.28515625" style="172"/>
    <col min="11521" max="11521" width="1.28515625" style="172" customWidth="1"/>
    <col min="11522" max="11522" width="13.42578125" style="172" customWidth="1"/>
    <col min="11523" max="11523" width="23.28515625" style="172" customWidth="1"/>
    <col min="11524" max="11535" width="9.28515625" style="172" customWidth="1"/>
    <col min="11536" max="11536" width="11.140625" style="172" customWidth="1"/>
    <col min="11537" max="11537" width="10.85546875" style="172" customWidth="1"/>
    <col min="11538" max="11776" width="14.28515625" style="172"/>
    <col min="11777" max="11777" width="1.28515625" style="172" customWidth="1"/>
    <col min="11778" max="11778" width="13.42578125" style="172" customWidth="1"/>
    <col min="11779" max="11779" width="23.28515625" style="172" customWidth="1"/>
    <col min="11780" max="11791" width="9.28515625" style="172" customWidth="1"/>
    <col min="11792" max="11792" width="11.140625" style="172" customWidth="1"/>
    <col min="11793" max="11793" width="10.85546875" style="172" customWidth="1"/>
    <col min="11794" max="12032" width="14.28515625" style="172"/>
    <col min="12033" max="12033" width="1.28515625" style="172" customWidth="1"/>
    <col min="12034" max="12034" width="13.42578125" style="172" customWidth="1"/>
    <col min="12035" max="12035" width="23.28515625" style="172" customWidth="1"/>
    <col min="12036" max="12047" width="9.28515625" style="172" customWidth="1"/>
    <col min="12048" max="12048" width="11.140625" style="172" customWidth="1"/>
    <col min="12049" max="12049" width="10.85546875" style="172" customWidth="1"/>
    <col min="12050" max="12288" width="14.28515625" style="172"/>
    <col min="12289" max="12289" width="1.28515625" style="172" customWidth="1"/>
    <col min="12290" max="12290" width="13.42578125" style="172" customWidth="1"/>
    <col min="12291" max="12291" width="23.28515625" style="172" customWidth="1"/>
    <col min="12292" max="12303" width="9.28515625" style="172" customWidth="1"/>
    <col min="12304" max="12304" width="11.140625" style="172" customWidth="1"/>
    <col min="12305" max="12305" width="10.85546875" style="172" customWidth="1"/>
    <col min="12306" max="12544" width="14.28515625" style="172"/>
    <col min="12545" max="12545" width="1.28515625" style="172" customWidth="1"/>
    <col min="12546" max="12546" width="13.42578125" style="172" customWidth="1"/>
    <col min="12547" max="12547" width="23.28515625" style="172" customWidth="1"/>
    <col min="12548" max="12559" width="9.28515625" style="172" customWidth="1"/>
    <col min="12560" max="12560" width="11.140625" style="172" customWidth="1"/>
    <col min="12561" max="12561" width="10.85546875" style="172" customWidth="1"/>
    <col min="12562" max="12800" width="14.28515625" style="172"/>
    <col min="12801" max="12801" width="1.28515625" style="172" customWidth="1"/>
    <col min="12802" max="12802" width="13.42578125" style="172" customWidth="1"/>
    <col min="12803" max="12803" width="23.28515625" style="172" customWidth="1"/>
    <col min="12804" max="12815" width="9.28515625" style="172" customWidth="1"/>
    <col min="12816" max="12816" width="11.140625" style="172" customWidth="1"/>
    <col min="12817" max="12817" width="10.85546875" style="172" customWidth="1"/>
    <col min="12818" max="13056" width="14.28515625" style="172"/>
    <col min="13057" max="13057" width="1.28515625" style="172" customWidth="1"/>
    <col min="13058" max="13058" width="13.42578125" style="172" customWidth="1"/>
    <col min="13059" max="13059" width="23.28515625" style="172" customWidth="1"/>
    <col min="13060" max="13071" width="9.28515625" style="172" customWidth="1"/>
    <col min="13072" max="13072" width="11.140625" style="172" customWidth="1"/>
    <col min="13073" max="13073" width="10.85546875" style="172" customWidth="1"/>
    <col min="13074" max="13312" width="14.28515625" style="172"/>
    <col min="13313" max="13313" width="1.28515625" style="172" customWidth="1"/>
    <col min="13314" max="13314" width="13.42578125" style="172" customWidth="1"/>
    <col min="13315" max="13315" width="23.28515625" style="172" customWidth="1"/>
    <col min="13316" max="13327" width="9.28515625" style="172" customWidth="1"/>
    <col min="13328" max="13328" width="11.140625" style="172" customWidth="1"/>
    <col min="13329" max="13329" width="10.85546875" style="172" customWidth="1"/>
    <col min="13330" max="13568" width="14.28515625" style="172"/>
    <col min="13569" max="13569" width="1.28515625" style="172" customWidth="1"/>
    <col min="13570" max="13570" width="13.42578125" style="172" customWidth="1"/>
    <col min="13571" max="13571" width="23.28515625" style="172" customWidth="1"/>
    <col min="13572" max="13583" width="9.28515625" style="172" customWidth="1"/>
    <col min="13584" max="13584" width="11.140625" style="172" customWidth="1"/>
    <col min="13585" max="13585" width="10.85546875" style="172" customWidth="1"/>
    <col min="13586" max="13824" width="14.28515625" style="172"/>
    <col min="13825" max="13825" width="1.28515625" style="172" customWidth="1"/>
    <col min="13826" max="13826" width="13.42578125" style="172" customWidth="1"/>
    <col min="13827" max="13827" width="23.28515625" style="172" customWidth="1"/>
    <col min="13828" max="13839" width="9.28515625" style="172" customWidth="1"/>
    <col min="13840" max="13840" width="11.140625" style="172" customWidth="1"/>
    <col min="13841" max="13841" width="10.85546875" style="172" customWidth="1"/>
    <col min="13842" max="14080" width="14.28515625" style="172"/>
    <col min="14081" max="14081" width="1.28515625" style="172" customWidth="1"/>
    <col min="14082" max="14082" width="13.42578125" style="172" customWidth="1"/>
    <col min="14083" max="14083" width="23.28515625" style="172" customWidth="1"/>
    <col min="14084" max="14095" width="9.28515625" style="172" customWidth="1"/>
    <col min="14096" max="14096" width="11.140625" style="172" customWidth="1"/>
    <col min="14097" max="14097" width="10.85546875" style="172" customWidth="1"/>
    <col min="14098" max="14336" width="14.28515625" style="172"/>
    <col min="14337" max="14337" width="1.28515625" style="172" customWidth="1"/>
    <col min="14338" max="14338" width="13.42578125" style="172" customWidth="1"/>
    <col min="14339" max="14339" width="23.28515625" style="172" customWidth="1"/>
    <col min="14340" max="14351" width="9.28515625" style="172" customWidth="1"/>
    <col min="14352" max="14352" width="11.140625" style="172" customWidth="1"/>
    <col min="14353" max="14353" width="10.85546875" style="172" customWidth="1"/>
    <col min="14354" max="14592" width="14.28515625" style="172"/>
    <col min="14593" max="14593" width="1.28515625" style="172" customWidth="1"/>
    <col min="14594" max="14594" width="13.42578125" style="172" customWidth="1"/>
    <col min="14595" max="14595" width="23.28515625" style="172" customWidth="1"/>
    <col min="14596" max="14607" width="9.28515625" style="172" customWidth="1"/>
    <col min="14608" max="14608" width="11.140625" style="172" customWidth="1"/>
    <col min="14609" max="14609" width="10.85546875" style="172" customWidth="1"/>
    <col min="14610" max="14848" width="14.28515625" style="172"/>
    <col min="14849" max="14849" width="1.28515625" style="172" customWidth="1"/>
    <col min="14850" max="14850" width="13.42578125" style="172" customWidth="1"/>
    <col min="14851" max="14851" width="23.28515625" style="172" customWidth="1"/>
    <col min="14852" max="14863" width="9.28515625" style="172" customWidth="1"/>
    <col min="14864" max="14864" width="11.140625" style="172" customWidth="1"/>
    <col min="14865" max="14865" width="10.85546875" style="172" customWidth="1"/>
    <col min="14866" max="15104" width="14.28515625" style="172"/>
    <col min="15105" max="15105" width="1.28515625" style="172" customWidth="1"/>
    <col min="15106" max="15106" width="13.42578125" style="172" customWidth="1"/>
    <col min="15107" max="15107" width="23.28515625" style="172" customWidth="1"/>
    <col min="15108" max="15119" width="9.28515625" style="172" customWidth="1"/>
    <col min="15120" max="15120" width="11.140625" style="172" customWidth="1"/>
    <col min="15121" max="15121" width="10.85546875" style="172" customWidth="1"/>
    <col min="15122" max="15360" width="14.28515625" style="172"/>
    <col min="15361" max="15361" width="1.28515625" style="172" customWidth="1"/>
    <col min="15362" max="15362" width="13.42578125" style="172" customWidth="1"/>
    <col min="15363" max="15363" width="23.28515625" style="172" customWidth="1"/>
    <col min="15364" max="15375" width="9.28515625" style="172" customWidth="1"/>
    <col min="15376" max="15376" width="11.140625" style="172" customWidth="1"/>
    <col min="15377" max="15377" width="10.85546875" style="172" customWidth="1"/>
    <col min="15378" max="15616" width="14.28515625" style="172"/>
    <col min="15617" max="15617" width="1.28515625" style="172" customWidth="1"/>
    <col min="15618" max="15618" width="13.42578125" style="172" customWidth="1"/>
    <col min="15619" max="15619" width="23.28515625" style="172" customWidth="1"/>
    <col min="15620" max="15631" width="9.28515625" style="172" customWidth="1"/>
    <col min="15632" max="15632" width="11.140625" style="172" customWidth="1"/>
    <col min="15633" max="15633" width="10.85546875" style="172" customWidth="1"/>
    <col min="15634" max="15872" width="14.28515625" style="172"/>
    <col min="15873" max="15873" width="1.28515625" style="172" customWidth="1"/>
    <col min="15874" max="15874" width="13.42578125" style="172" customWidth="1"/>
    <col min="15875" max="15875" width="23.28515625" style="172" customWidth="1"/>
    <col min="15876" max="15887" width="9.28515625" style="172" customWidth="1"/>
    <col min="15888" max="15888" width="11.140625" style="172" customWidth="1"/>
    <col min="15889" max="15889" width="10.85546875" style="172" customWidth="1"/>
    <col min="15890" max="16128" width="14.28515625" style="172"/>
    <col min="16129" max="16129" width="1.28515625" style="172" customWidth="1"/>
    <col min="16130" max="16130" width="13.42578125" style="172" customWidth="1"/>
    <col min="16131" max="16131" width="23.28515625" style="172" customWidth="1"/>
    <col min="16132" max="16143" width="9.28515625" style="172" customWidth="1"/>
    <col min="16144" max="16144" width="11.140625" style="172" customWidth="1"/>
    <col min="16145" max="16145" width="10.85546875" style="172" customWidth="1"/>
    <col min="16146" max="16384" width="14.28515625" style="172"/>
  </cols>
  <sheetData>
    <row r="1" spans="1:18" ht="15.75">
      <c r="A1" s="171"/>
      <c r="C1" s="490" t="s">
        <v>99</v>
      </c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</row>
    <row r="2" spans="1:18" ht="18" customHeight="1" thickBot="1">
      <c r="A2" s="171"/>
      <c r="B2" s="179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8" ht="17.100000000000001" customHeight="1">
      <c r="A3" s="171"/>
      <c r="C3" s="487" t="s">
        <v>100</v>
      </c>
      <c r="D3" s="204" t="s">
        <v>1</v>
      </c>
      <c r="E3" s="204" t="s">
        <v>2</v>
      </c>
      <c r="F3" s="204" t="s">
        <v>3</v>
      </c>
      <c r="G3" s="204" t="s">
        <v>4</v>
      </c>
      <c r="H3" s="204" t="s">
        <v>5</v>
      </c>
      <c r="I3" s="204" t="s">
        <v>6</v>
      </c>
      <c r="J3" s="204" t="s">
        <v>7</v>
      </c>
      <c r="K3" s="204" t="s">
        <v>8</v>
      </c>
      <c r="L3" s="204" t="s">
        <v>9</v>
      </c>
      <c r="M3" s="204" t="s">
        <v>10</v>
      </c>
      <c r="N3" s="204" t="s">
        <v>11</v>
      </c>
      <c r="O3" s="204" t="s">
        <v>12</v>
      </c>
      <c r="P3" s="205">
        <f>'2013_Proizvodnja_kWh'!P3</f>
        <v>2013</v>
      </c>
      <c r="Q3" s="206" t="s">
        <v>37</v>
      </c>
      <c r="R3" s="171"/>
    </row>
    <row r="4" spans="1:18" ht="5.25" customHeight="1">
      <c r="A4" s="171"/>
      <c r="C4" s="488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8"/>
      <c r="Q4" s="209"/>
      <c r="R4" s="171"/>
    </row>
    <row r="5" spans="1:18" ht="16.5" customHeight="1" thickBot="1">
      <c r="A5" s="171"/>
      <c r="C5" s="489"/>
      <c r="D5" s="210" t="s">
        <v>35</v>
      </c>
      <c r="E5" s="210" t="s">
        <v>35</v>
      </c>
      <c r="F5" s="210" t="s">
        <v>35</v>
      </c>
      <c r="G5" s="210" t="s">
        <v>35</v>
      </c>
      <c r="H5" s="210" t="s">
        <v>35</v>
      </c>
      <c r="I5" s="210" t="s">
        <v>35</v>
      </c>
      <c r="J5" s="210" t="s">
        <v>35</v>
      </c>
      <c r="K5" s="210" t="s">
        <v>35</v>
      </c>
      <c r="L5" s="210" t="s">
        <v>35</v>
      </c>
      <c r="M5" s="210" t="s">
        <v>35</v>
      </c>
      <c r="N5" s="210" t="s">
        <v>35</v>
      </c>
      <c r="O5" s="210" t="s">
        <v>35</v>
      </c>
      <c r="P5" s="211" t="s">
        <v>35</v>
      </c>
      <c r="Q5" s="212" t="s">
        <v>36</v>
      </c>
      <c r="R5" s="171" t="s">
        <v>0</v>
      </c>
    </row>
    <row r="6" spans="1:18" ht="15.95" customHeight="1">
      <c r="A6" s="171"/>
      <c r="B6" s="179" t="s">
        <v>182</v>
      </c>
      <c r="C6" s="180" t="s">
        <v>101</v>
      </c>
      <c r="D6" s="213">
        <f>'2013_Proizvodnja_kWh'!D6/1000000</f>
        <v>90.163242999999994</v>
      </c>
      <c r="E6" s="213">
        <f>'2013_Proizvodnja_kWh'!E6/1000000</f>
        <v>93.657368000000005</v>
      </c>
      <c r="F6" s="213">
        <f>'2013_Proizvodnja_kWh'!F6/1000000</f>
        <v>114.919681</v>
      </c>
      <c r="G6" s="213">
        <f>'2013_Proizvodnja_kWh'!G6/1000000</f>
        <v>111.559791</v>
      </c>
      <c r="H6" s="213">
        <f>'2013_Proizvodnja_kWh'!H6/1000000</f>
        <v>102.865824</v>
      </c>
      <c r="I6" s="213">
        <f>'2013_Proizvodnja_kWh'!I6/1000000</f>
        <v>75.929827000000003</v>
      </c>
      <c r="J6" s="213">
        <f>'2013_Proizvodnja_kWh'!J6/1000000</f>
        <v>45.395569999999999</v>
      </c>
      <c r="K6" s="213">
        <f>'2013_Proizvodnja_kWh'!K6/1000000</f>
        <v>32.271807000000003</v>
      </c>
      <c r="L6" s="213">
        <f>'2013_Proizvodnja_kWh'!L6/1000000</f>
        <v>40.777056999999999</v>
      </c>
      <c r="M6" s="213">
        <f>'2013_Proizvodnja_kWh'!M6/1000000</f>
        <v>64.793599999999998</v>
      </c>
      <c r="N6" s="213">
        <f>'2013_Proizvodnja_kWh'!N6/1000000</f>
        <v>74.162029000000004</v>
      </c>
      <c r="O6" s="213">
        <f>'2013_Proizvodnja_kWh'!O6/1000000</f>
        <v>55.059818</v>
      </c>
      <c r="P6" s="214">
        <f t="shared" ref="P6:P20" si="0">SUM(D6:O6)</f>
        <v>901.55561499999988</v>
      </c>
      <c r="Q6" s="215">
        <v>1.6334364387575833</v>
      </c>
      <c r="R6" s="171"/>
    </row>
    <row r="7" spans="1:18" ht="15.95" customHeight="1">
      <c r="A7" s="171"/>
      <c r="B7" s="179" t="s">
        <v>182</v>
      </c>
      <c r="C7" s="184" t="s">
        <v>102</v>
      </c>
      <c r="D7" s="216">
        <f>'2013_Proizvodnja_kWh'!D7/1000000</f>
        <v>39.031889999999997</v>
      </c>
      <c r="E7" s="216">
        <f>'2013_Proizvodnja_kWh'!E7/1000000</f>
        <v>34.012034999999997</v>
      </c>
      <c r="F7" s="216">
        <f>'2013_Proizvodnja_kWh'!F7/1000000</f>
        <v>51.997861999999998</v>
      </c>
      <c r="G7" s="216">
        <f>'2013_Proizvodnja_kWh'!G7/1000000</f>
        <v>58.804499999999997</v>
      </c>
      <c r="H7" s="216">
        <f>'2013_Proizvodnja_kWh'!H7/1000000</f>
        <v>39.262177000000001</v>
      </c>
      <c r="I7" s="216">
        <f>'2013_Proizvodnja_kWh'!I7/1000000</f>
        <v>27.413518</v>
      </c>
      <c r="J7" s="216">
        <f>'2013_Proizvodnja_kWh'!J7/1000000</f>
        <v>15.665096</v>
      </c>
      <c r="K7" s="216">
        <f>'2013_Proizvodnja_kWh'!K7/1000000</f>
        <v>11.084762</v>
      </c>
      <c r="L7" s="216">
        <f>'2013_Proizvodnja_kWh'!L7/1000000</f>
        <v>14.35181</v>
      </c>
      <c r="M7" s="216">
        <f>'2013_Proizvodnja_kWh'!M7/1000000</f>
        <v>23.75835</v>
      </c>
      <c r="N7" s="216">
        <f>'2013_Proizvodnja_kWh'!N7/1000000</f>
        <v>28.696456999999999</v>
      </c>
      <c r="O7" s="216">
        <f>'2013_Proizvodnja_kWh'!O7/1000000</f>
        <v>20.868096000000001</v>
      </c>
      <c r="P7" s="217">
        <f t="shared" si="0"/>
        <v>364.94655299999999</v>
      </c>
      <c r="Q7" s="218">
        <v>1.7012724206759147</v>
      </c>
      <c r="R7" s="171"/>
    </row>
    <row r="8" spans="1:18" ht="15.95" customHeight="1">
      <c r="A8" s="171"/>
      <c r="B8" s="179" t="s">
        <v>182</v>
      </c>
      <c r="C8" s="188" t="s">
        <v>103</v>
      </c>
      <c r="D8" s="219">
        <f>'2013_Proizvodnja_kWh'!D8/1000000</f>
        <v>64.504307999999995</v>
      </c>
      <c r="E8" s="219">
        <f>'2013_Proizvodnja_kWh'!E8/1000000</f>
        <v>51.671135999999997</v>
      </c>
      <c r="F8" s="219">
        <f>'2013_Proizvodnja_kWh'!F8/1000000</f>
        <v>93.7684</v>
      </c>
      <c r="G8" s="219">
        <f>'2013_Proizvodnja_kWh'!G8/1000000</f>
        <v>102.38368800000001</v>
      </c>
      <c r="H8" s="219">
        <f>'2013_Proizvodnja_kWh'!H8/1000000</f>
        <v>66.086547999999993</v>
      </c>
      <c r="I8" s="219">
        <f>'2013_Proizvodnja_kWh'!I8/1000000</f>
        <v>42.244751999999998</v>
      </c>
      <c r="J8" s="219">
        <f>'2013_Proizvodnja_kWh'!J8/1000000</f>
        <v>18.178336000000002</v>
      </c>
      <c r="K8" s="219">
        <f>'2013_Proizvodnja_kWh'!K8/1000000</f>
        <v>10.764203999999999</v>
      </c>
      <c r="L8" s="219">
        <f>'2013_Proizvodnja_kWh'!L8/1000000</f>
        <v>16.222580000000001</v>
      </c>
      <c r="M8" s="219">
        <f>'2013_Proizvodnja_kWh'!M8/1000000</f>
        <v>35.009700000000002</v>
      </c>
      <c r="N8" s="219">
        <f>'2013_Proizvodnja_kWh'!N8/1000000</f>
        <v>47.840935999999999</v>
      </c>
      <c r="O8" s="219">
        <f>'2013_Proizvodnja_kWh'!O8/1000000</f>
        <v>27.305564</v>
      </c>
      <c r="P8" s="220">
        <f t="shared" si="0"/>
        <v>575.98015200000009</v>
      </c>
      <c r="Q8" s="221">
        <v>1.8718757998807418</v>
      </c>
      <c r="R8" s="171"/>
    </row>
    <row r="9" spans="1:18" ht="15.95" customHeight="1">
      <c r="A9" s="171"/>
      <c r="B9" s="179" t="s">
        <v>43</v>
      </c>
      <c r="C9" s="184" t="s">
        <v>104</v>
      </c>
      <c r="D9" s="216">
        <f>'2013_Proizvodnja_kWh'!D9/1000000</f>
        <v>110.08</v>
      </c>
      <c r="E9" s="216">
        <f>'2013_Proizvodnja_kWh'!E9/1000000</f>
        <v>121.958</v>
      </c>
      <c r="F9" s="216">
        <f>'2013_Proizvodnja_kWh'!F9/1000000</f>
        <v>187.548</v>
      </c>
      <c r="G9" s="216">
        <f>'2013_Proizvodnja_kWh'!G9/1000000</f>
        <v>199.69800000000001</v>
      </c>
      <c r="H9" s="216">
        <f>'2013_Proizvodnja_kWh'!H9/1000000</f>
        <v>187.39400000000001</v>
      </c>
      <c r="I9" s="216">
        <f>'2013_Proizvodnja_kWh'!I9/1000000</f>
        <v>112.482</v>
      </c>
      <c r="J9" s="216">
        <f>'2013_Proizvodnja_kWh'!J9/1000000</f>
        <v>55.601999999999997</v>
      </c>
      <c r="K9" s="216">
        <f>'2013_Proizvodnja_kWh'!K9/1000000</f>
        <v>38.408000000000001</v>
      </c>
      <c r="L9" s="216">
        <f>'2013_Proizvodnja_kWh'!L9/1000000</f>
        <v>19.942</v>
      </c>
      <c r="M9" s="216">
        <f>'2013_Proizvodnja_kWh'!M9/1000000</f>
        <v>44.11</v>
      </c>
      <c r="N9" s="216">
        <f>'2013_Proizvodnja_kWh'!N9/1000000</f>
        <v>75.043999999999997</v>
      </c>
      <c r="O9" s="216">
        <f>'2013_Proizvodnja_kWh'!O9/1000000</f>
        <v>63.683999999999997</v>
      </c>
      <c r="P9" s="217">
        <f t="shared" si="0"/>
        <v>1215.9499999999998</v>
      </c>
      <c r="Q9" s="222">
        <v>1.4174488601657176</v>
      </c>
      <c r="R9" s="171"/>
    </row>
    <row r="10" spans="1:18" ht="15.95" customHeight="1">
      <c r="A10" s="171"/>
      <c r="B10" s="179" t="s">
        <v>43</v>
      </c>
      <c r="C10" s="184" t="s">
        <v>179</v>
      </c>
      <c r="D10" s="216">
        <f>'2013_Proizvodnja_kWh'!D10/1000000</f>
        <v>81.685956000000004</v>
      </c>
      <c r="E10" s="216">
        <f>'2013_Proizvodnja_kWh'!E10/1000000</f>
        <v>92.945291999999995</v>
      </c>
      <c r="F10" s="216">
        <f>'2013_Proizvodnja_kWh'!F10/1000000</f>
        <v>122.2419</v>
      </c>
      <c r="G10" s="216">
        <f>'2013_Proizvodnja_kWh'!G10/1000000</f>
        <v>97.743359999999996</v>
      </c>
      <c r="H10" s="216">
        <f>'2013_Proizvodnja_kWh'!H10/1000000</f>
        <v>53.589227999999999</v>
      </c>
      <c r="I10" s="216">
        <f>'2013_Proizvodnja_kWh'!I10/1000000</f>
        <v>23.919324</v>
      </c>
      <c r="J10" s="216">
        <f>'2013_Proizvodnja_kWh'!J10/1000000</f>
        <v>43.482252000000003</v>
      </c>
      <c r="K10" s="216">
        <f>'2013_Proizvodnja_kWh'!K10/1000000</f>
        <v>48.579300000000003</v>
      </c>
      <c r="L10" s="216">
        <f>'2013_Proizvodnja_kWh'!L10/1000000</f>
        <v>41.695632000000003</v>
      </c>
      <c r="M10" s="216">
        <f>'2013_Proizvodnja_kWh'!M10/1000000</f>
        <v>21.354959999999998</v>
      </c>
      <c r="N10" s="216">
        <f>'2013_Proizvodnja_kWh'!N10/1000000</f>
        <v>30.810780000000001</v>
      </c>
      <c r="O10" s="216">
        <f>'2013_Proizvodnja_kWh'!O10/1000000</f>
        <v>42.229439999999997</v>
      </c>
      <c r="P10" s="217">
        <f t="shared" si="0"/>
        <v>700.277424</v>
      </c>
      <c r="Q10" s="222">
        <v>2.7058730520621501</v>
      </c>
      <c r="R10" s="171"/>
    </row>
    <row r="11" spans="1:18" ht="15.95" customHeight="1">
      <c r="A11" s="171"/>
      <c r="B11" s="179" t="s">
        <v>43</v>
      </c>
      <c r="C11" s="184" t="s">
        <v>180</v>
      </c>
      <c r="D11" s="216">
        <f>'2013_Proizvodnja_kWh'!D11/1000000</f>
        <v>0</v>
      </c>
      <c r="E11" s="216">
        <f>'2013_Proizvodnja_kWh'!E11/1000000</f>
        <v>0</v>
      </c>
      <c r="F11" s="216">
        <f>'2013_Proizvodnja_kWh'!F11/1000000</f>
        <v>0</v>
      </c>
      <c r="G11" s="216">
        <f>'2013_Proizvodnja_kWh'!G11/1000000</f>
        <v>0</v>
      </c>
      <c r="H11" s="216">
        <f>'2013_Proizvodnja_kWh'!H11/1000000</f>
        <v>0</v>
      </c>
      <c r="I11" s="216">
        <f>'2013_Proizvodnja_kWh'!I11/1000000</f>
        <v>0</v>
      </c>
      <c r="J11" s="216">
        <f>'2013_Proizvodnja_kWh'!J11/1000000</f>
        <v>0</v>
      </c>
      <c r="K11" s="216">
        <f>'2013_Proizvodnja_kWh'!K11/1000000</f>
        <v>0</v>
      </c>
      <c r="L11" s="216">
        <f>'2013_Proizvodnja_kWh'!L11/1000000</f>
        <v>0</v>
      </c>
      <c r="M11" s="216">
        <f>'2013_Proizvodnja_kWh'!M11/1000000</f>
        <v>0</v>
      </c>
      <c r="N11" s="216">
        <f>'2013_Proizvodnja_kWh'!N11/1000000</f>
        <v>0</v>
      </c>
      <c r="O11" s="216">
        <f>'2013_Proizvodnja_kWh'!O11/1000000</f>
        <v>0</v>
      </c>
      <c r="P11" s="217">
        <f t="shared" si="0"/>
        <v>0</v>
      </c>
      <c r="Q11" s="222"/>
      <c r="R11" s="171"/>
    </row>
    <row r="12" spans="1:18" ht="15.95" customHeight="1">
      <c r="A12" s="171"/>
      <c r="B12" s="179" t="s">
        <v>43</v>
      </c>
      <c r="C12" s="184" t="s">
        <v>105</v>
      </c>
      <c r="D12" s="216">
        <f>'2013_Proizvodnja_kWh'!D12/1000000</f>
        <v>0</v>
      </c>
      <c r="E12" s="216">
        <f>'2013_Proizvodnja_kWh'!E12/1000000</f>
        <v>13.971474000000001</v>
      </c>
      <c r="F12" s="216">
        <f>'2013_Proizvodnja_kWh'!F12/1000000</f>
        <v>74.449055999999999</v>
      </c>
      <c r="G12" s="216">
        <f>'2013_Proizvodnja_kWh'!G12/1000000</f>
        <v>74.797404</v>
      </c>
      <c r="H12" s="216">
        <f>'2013_Proizvodnja_kWh'!H12/1000000</f>
        <v>73.346394000000004</v>
      </c>
      <c r="I12" s="216">
        <f>'2013_Proizvodnja_kWh'!I12/1000000</f>
        <v>33.971718000000003</v>
      </c>
      <c r="J12" s="216">
        <f>'2013_Proizvodnja_kWh'!J12/1000000</f>
        <v>59.996772</v>
      </c>
      <c r="K12" s="216">
        <f>'2013_Proizvodnja_kWh'!K12/1000000</f>
        <v>63.543678</v>
      </c>
      <c r="L12" s="216">
        <f>'2013_Proizvodnja_kWh'!L12/1000000</f>
        <v>67.521299999999997</v>
      </c>
      <c r="M12" s="216">
        <f>'2013_Proizvodnja_kWh'!M12/1000000</f>
        <v>5.6339579999999998</v>
      </c>
      <c r="N12" s="216">
        <f>'2013_Proizvodnja_kWh'!N12/1000000</f>
        <v>71.984285999999997</v>
      </c>
      <c r="O12" s="216">
        <f>'2013_Proizvodnja_kWh'!O12/1000000</f>
        <v>81.783833999999999</v>
      </c>
      <c r="P12" s="217">
        <f t="shared" si="0"/>
        <v>620.99987399999998</v>
      </c>
      <c r="Q12" s="218">
        <v>3.1378901065185056</v>
      </c>
      <c r="R12" s="171" t="s">
        <v>0</v>
      </c>
    </row>
    <row r="13" spans="1:18" ht="15.95" customHeight="1">
      <c r="A13" s="171"/>
      <c r="B13" s="179" t="s">
        <v>43</v>
      </c>
      <c r="C13" s="184" t="s">
        <v>106</v>
      </c>
      <c r="D13" s="216">
        <f>'2013_Proizvodnja_kWh'!D13/1000000</f>
        <v>36.579180000000001</v>
      </c>
      <c r="E13" s="216">
        <f>'2013_Proizvodnja_kWh'!E13/1000000</f>
        <v>32.886809999999997</v>
      </c>
      <c r="F13" s="216">
        <f>'2013_Proizvodnja_kWh'!F13/1000000</f>
        <v>43.203270000000003</v>
      </c>
      <c r="G13" s="216">
        <f>'2013_Proizvodnja_kWh'!G13/1000000</f>
        <v>46.490070000000003</v>
      </c>
      <c r="H13" s="216">
        <f>'2013_Proizvodnja_kWh'!H13/1000000</f>
        <v>28.413989999999998</v>
      </c>
      <c r="I13" s="216">
        <f>'2013_Proizvodnja_kWh'!I13/1000000</f>
        <v>18.468779999999999</v>
      </c>
      <c r="J13" s="216">
        <f>'2013_Proizvodnja_kWh'!J13/1000000</f>
        <v>12.722160000000001</v>
      </c>
      <c r="K13" s="216">
        <f>'2013_Proizvodnja_kWh'!K13/1000000</f>
        <v>7.5345599999999999</v>
      </c>
      <c r="L13" s="216">
        <f>'2013_Proizvodnja_kWh'!L13/1000000</f>
        <v>7.6596299999999999</v>
      </c>
      <c r="M13" s="216">
        <f>'2013_Proizvodnja_kWh'!M13/1000000</f>
        <v>5.6548800000000004</v>
      </c>
      <c r="N13" s="216">
        <f>'2013_Proizvodnja_kWh'!N13/1000000</f>
        <v>13.349819999999999</v>
      </c>
      <c r="O13" s="216">
        <f>'2013_Proizvodnja_kWh'!O13/1000000</f>
        <v>13.79763</v>
      </c>
      <c r="P13" s="217">
        <f t="shared" si="0"/>
        <v>266.76078000000001</v>
      </c>
      <c r="Q13" s="221">
        <v>1.2790861915818674</v>
      </c>
      <c r="R13" s="171"/>
    </row>
    <row r="14" spans="1:18" ht="15.95" customHeight="1">
      <c r="A14" s="171"/>
      <c r="B14" s="179" t="s">
        <v>183</v>
      </c>
      <c r="C14" s="184" t="s">
        <v>107</v>
      </c>
      <c r="D14" s="216">
        <f>'2013_Proizvodnja_kWh'!D14/1000000</f>
        <v>38.35575</v>
      </c>
      <c r="E14" s="216">
        <f>'2013_Proizvodnja_kWh'!E14/1000000</f>
        <v>50.594999999999999</v>
      </c>
      <c r="F14" s="216">
        <f>'2013_Proizvodnja_kWh'!F14/1000000</f>
        <v>57.041730000000001</v>
      </c>
      <c r="G14" s="216">
        <f>'2013_Proizvodnja_kWh'!G14/1000000</f>
        <v>56.978279999999998</v>
      </c>
      <c r="H14" s="216">
        <f>'2013_Proizvodnja_kWh'!H14/1000000</f>
        <v>57.925559999999997</v>
      </c>
      <c r="I14" s="216">
        <f>'2013_Proizvodnja_kWh'!I14/1000000</f>
        <v>56.679119999999998</v>
      </c>
      <c r="J14" s="216">
        <f>'2013_Proizvodnja_kWh'!J14/1000000</f>
        <v>57.192659999999997</v>
      </c>
      <c r="K14" s="216">
        <f>'2013_Proizvodnja_kWh'!K14/1000000</f>
        <v>52.230449999999998</v>
      </c>
      <c r="L14" s="216">
        <f>'2013_Proizvodnja_kWh'!L14/1000000</f>
        <v>54.173099999999998</v>
      </c>
      <c r="M14" s="216">
        <f>'2013_Proizvodnja_kWh'!M14/1000000</f>
        <v>48.216059999999999</v>
      </c>
      <c r="N14" s="216">
        <f>'2013_Proizvodnja_kWh'!N14/1000000</f>
        <v>82.930499999999995</v>
      </c>
      <c r="O14" s="216">
        <f>'2013_Proizvodnja_kWh'!O14/1000000</f>
        <v>94.831500000000005</v>
      </c>
      <c r="P14" s="217">
        <f t="shared" si="0"/>
        <v>707.14970999999991</v>
      </c>
      <c r="Q14" s="221">
        <v>1.9198341386422981</v>
      </c>
      <c r="R14" s="171"/>
    </row>
    <row r="15" spans="1:18" ht="15.95" customHeight="1">
      <c r="A15" s="171"/>
      <c r="B15" s="179" t="s">
        <v>183</v>
      </c>
      <c r="C15" s="184" t="s">
        <v>108</v>
      </c>
      <c r="D15" s="216">
        <f>'2013_Proizvodnja_kWh'!D15/1000000</f>
        <v>30.835750000000001</v>
      </c>
      <c r="E15" s="216">
        <f>'2013_Proizvodnja_kWh'!E15/1000000</f>
        <v>28.867750000000001</v>
      </c>
      <c r="F15" s="216">
        <f>'2013_Proizvodnja_kWh'!F15/1000000</f>
        <v>39.050750000000001</v>
      </c>
      <c r="G15" s="216">
        <f>'2013_Proizvodnja_kWh'!G15/1000000</f>
        <v>40.347999999999999</v>
      </c>
      <c r="H15" s="216">
        <f>'2013_Proizvodnja_kWh'!H15/1000000</f>
        <v>35.811</v>
      </c>
      <c r="I15" s="216">
        <f>'2013_Proizvodnja_kWh'!I15/1000000</f>
        <v>23.989750000000001</v>
      </c>
      <c r="J15" s="216">
        <f>'2013_Proizvodnja_kWh'!J15/1000000</f>
        <v>12.903</v>
      </c>
      <c r="K15" s="216">
        <f>'2013_Proizvodnja_kWh'!K15/1000000</f>
        <v>8.8115000000000006</v>
      </c>
      <c r="L15" s="216">
        <f>'2013_Proizvodnja_kWh'!L15/1000000</f>
        <v>11.936999999999999</v>
      </c>
      <c r="M15" s="216">
        <f>'2013_Proizvodnja_kWh'!M15/1000000</f>
        <v>21.277999999999999</v>
      </c>
      <c r="N15" s="216">
        <f>'2013_Proizvodnja_kWh'!N15/1000000</f>
        <v>27.821999999999999</v>
      </c>
      <c r="O15" s="216">
        <f>'2013_Proizvodnja_kWh'!O15/1000000</f>
        <v>17.63025</v>
      </c>
      <c r="P15" s="217">
        <f t="shared" si="0"/>
        <v>299.28474999999997</v>
      </c>
      <c r="Q15" s="221">
        <v>1.528655450166766</v>
      </c>
      <c r="R15" s="171"/>
    </row>
    <row r="16" spans="1:18" ht="15.95" customHeight="1">
      <c r="A16" s="171"/>
      <c r="B16" s="179" t="s">
        <v>183</v>
      </c>
      <c r="C16" s="184" t="s">
        <v>109</v>
      </c>
      <c r="D16" s="216">
        <f>'2013_Proizvodnja_kWh'!D16/1000000</f>
        <v>33.581384999999997</v>
      </c>
      <c r="E16" s="216">
        <f>'2013_Proizvodnja_kWh'!E16/1000000</f>
        <v>31.433828999999999</v>
      </c>
      <c r="F16" s="216">
        <f>'2013_Proizvodnja_kWh'!F16/1000000</f>
        <v>35.664034000000001</v>
      </c>
      <c r="G16" s="216">
        <f>'2013_Proizvodnja_kWh'!G16/1000000</f>
        <v>39.986176999999998</v>
      </c>
      <c r="H16" s="216">
        <f>'2013_Proizvodnja_kWh'!H16/1000000</f>
        <v>30.249124999999999</v>
      </c>
      <c r="I16" s="216">
        <f>'2013_Proizvodnja_kWh'!I16/1000000</f>
        <v>21.99361</v>
      </c>
      <c r="J16" s="216">
        <f>'2013_Proizvodnja_kWh'!J16/1000000</f>
        <v>13.965222000000001</v>
      </c>
      <c r="K16" s="216">
        <f>'2013_Proizvodnja_kWh'!K16/1000000</f>
        <v>8.0858319999999999</v>
      </c>
      <c r="L16" s="216">
        <f>'2013_Proizvodnja_kWh'!L16/1000000</f>
        <v>6.3137920000000003</v>
      </c>
      <c r="M16" s="216">
        <f>'2013_Proizvodnja_kWh'!M16/1000000</f>
        <v>6.4056519999999999</v>
      </c>
      <c r="N16" s="216">
        <f>'2013_Proizvodnja_kWh'!N16/1000000</f>
        <v>12.955788999999999</v>
      </c>
      <c r="O16" s="216">
        <f>'2013_Proizvodnja_kWh'!O16/1000000</f>
        <v>14.380862</v>
      </c>
      <c r="P16" s="217">
        <f t="shared" si="0"/>
        <v>255.01530900000003</v>
      </c>
      <c r="Q16" s="222">
        <v>1.2723313120678301</v>
      </c>
      <c r="R16" s="171"/>
    </row>
    <row r="17" spans="1:22" ht="17.100000000000001" customHeight="1">
      <c r="A17" s="171"/>
      <c r="B17" s="179" t="s">
        <v>183</v>
      </c>
      <c r="C17" s="184" t="s">
        <v>110</v>
      </c>
      <c r="D17" s="216">
        <f>'2013_Proizvodnja_kWh'!D17/1000000</f>
        <v>10.406425</v>
      </c>
      <c r="E17" s="216">
        <f>'2013_Proizvodnja_kWh'!E17/1000000</f>
        <v>9.5128869999999992</v>
      </c>
      <c r="F17" s="216">
        <f>'2013_Proizvodnja_kWh'!F17/1000000</f>
        <v>11.101455</v>
      </c>
      <c r="G17" s="216">
        <f>'2013_Proizvodnja_kWh'!G17/1000000</f>
        <v>10.702546</v>
      </c>
      <c r="H17" s="216">
        <f>'2013_Proizvodnja_kWh'!H17/1000000</f>
        <v>10.442970000000001</v>
      </c>
      <c r="I17" s="216">
        <f>'2013_Proizvodnja_kWh'!I17/1000000</f>
        <v>7.9097289999999996</v>
      </c>
      <c r="J17" s="216">
        <f>'2013_Proizvodnja_kWh'!J17/1000000</f>
        <v>5.5205229999999998</v>
      </c>
      <c r="K17" s="216">
        <f>'2013_Proizvodnja_kWh'!K17/1000000</f>
        <v>4.2545279999999996</v>
      </c>
      <c r="L17" s="216">
        <f>'2013_Proizvodnja_kWh'!L17/1000000</f>
        <v>3.8786499999999999</v>
      </c>
      <c r="M17" s="216">
        <f>'2013_Proizvodnja_kWh'!M17/1000000</f>
        <v>4.2137000000000002</v>
      </c>
      <c r="N17" s="216">
        <f>'2013_Proizvodnja_kWh'!N17/1000000</f>
        <v>5.2756530000000001</v>
      </c>
      <c r="O17" s="216">
        <f>'2013_Proizvodnja_kWh'!O17/1000000</f>
        <v>5.4224569999999996</v>
      </c>
      <c r="P17" s="217">
        <f t="shared" si="0"/>
        <v>88.641522999999992</v>
      </c>
      <c r="Q17" s="218">
        <v>1.1931746922842683</v>
      </c>
      <c r="R17" s="171"/>
    </row>
    <row r="18" spans="1:22" ht="17.100000000000001" customHeight="1">
      <c r="A18" s="171"/>
      <c r="B18" s="179" t="s">
        <v>183</v>
      </c>
      <c r="C18" s="184" t="s">
        <v>113</v>
      </c>
      <c r="D18" s="216">
        <f>'2013_Proizvodnja_kWh'!D18/1000000</f>
        <v>151.69532699999999</v>
      </c>
      <c r="E18" s="216">
        <f>'2013_Proizvodnja_kWh'!E18/1000000</f>
        <v>187.57582199999999</v>
      </c>
      <c r="F18" s="216">
        <f>'2013_Proizvodnja_kWh'!F18/1000000</f>
        <v>225.11477099999999</v>
      </c>
      <c r="G18" s="216">
        <f>'2013_Proizvodnja_kWh'!G18/1000000</f>
        <v>115.316649</v>
      </c>
      <c r="H18" s="216">
        <f>'2013_Proizvodnja_kWh'!H18/1000000</f>
        <v>1.6384620000000001</v>
      </c>
      <c r="I18" s="216">
        <f>'2013_Proizvodnja_kWh'!I18/1000000</f>
        <v>2.8812000000000002</v>
      </c>
      <c r="J18" s="216">
        <f>'2013_Proizvodnja_kWh'!J18/1000000</f>
        <v>1.0711889999999999</v>
      </c>
      <c r="K18" s="216">
        <f>'2013_Proizvodnja_kWh'!K18/1000000</f>
        <v>1.6089150000000001</v>
      </c>
      <c r="L18" s="216">
        <f>'2013_Proizvodnja_kWh'!L18/1000000</f>
        <v>0.58550100000000005</v>
      </c>
      <c r="M18" s="216">
        <f>'2013_Proizvodnja_kWh'!M18/1000000</f>
        <v>4.8267449999999998</v>
      </c>
      <c r="N18" s="216">
        <f>'2013_Proizvodnja_kWh'!N18/1000000</f>
        <v>19.498373999999998</v>
      </c>
      <c r="O18" s="216">
        <f>'2013_Proizvodnja_kWh'!O18/1000000</f>
        <v>1.1122019999999999</v>
      </c>
      <c r="P18" s="217">
        <f t="shared" si="0"/>
        <v>712.92515700000001</v>
      </c>
      <c r="Q18" s="222">
        <v>2.4753747771447063</v>
      </c>
      <c r="R18" s="171"/>
    </row>
    <row r="19" spans="1:22" ht="17.100000000000001" customHeight="1">
      <c r="A19" s="171"/>
      <c r="B19" s="179" t="s">
        <v>183</v>
      </c>
      <c r="C19" s="184" t="s">
        <v>111</v>
      </c>
      <c r="D19" s="216">
        <f>'2013_Proizvodnja_kWh'!D19/1000000</f>
        <v>9.5610900000000001</v>
      </c>
      <c r="E19" s="216">
        <f>'2013_Proizvodnja_kWh'!E19/1000000</f>
        <v>14.850989999999999</v>
      </c>
      <c r="F19" s="216">
        <f>'2013_Proizvodnja_kWh'!F19/1000000</f>
        <v>19.550190000000001</v>
      </c>
      <c r="G19" s="216">
        <f>'2013_Proizvodnja_kWh'!G19/1000000</f>
        <v>17.304210000000001</v>
      </c>
      <c r="H19" s="216">
        <f>'2013_Proizvodnja_kWh'!H19/1000000</f>
        <v>9.0631199999999996</v>
      </c>
      <c r="I19" s="216">
        <f>'2013_Proizvodnja_kWh'!I19/1000000</f>
        <v>8.1783900000000003</v>
      </c>
      <c r="J19" s="216">
        <f>'2013_Proizvodnja_kWh'!J19/1000000</f>
        <v>1.7816700000000001</v>
      </c>
      <c r="K19" s="216">
        <f>'2013_Proizvodnja_kWh'!K19/1000000</f>
        <v>0.37619999999999998</v>
      </c>
      <c r="L19" s="216">
        <f>'2013_Proizvodnja_kWh'!L19/1000000</f>
        <v>0.45243</v>
      </c>
      <c r="M19" s="216">
        <f>'2013_Proizvodnja_kWh'!M19/1000000</f>
        <v>0.80322000000000005</v>
      </c>
      <c r="N19" s="216">
        <f>'2013_Proizvodnja_kWh'!N19/1000000</f>
        <v>5.4080399999999997</v>
      </c>
      <c r="O19" s="216">
        <f>'2013_Proizvodnja_kWh'!O19/1000000</f>
        <v>5.7198900000000004</v>
      </c>
      <c r="P19" s="217">
        <f t="shared" si="0"/>
        <v>93.049440000000018</v>
      </c>
      <c r="Q19" s="223">
        <v>2.3520657985835962</v>
      </c>
      <c r="R19" s="171"/>
    </row>
    <row r="20" spans="1:22" ht="17.100000000000001" customHeight="1">
      <c r="A20" s="171"/>
      <c r="B20" s="179" t="s">
        <v>183</v>
      </c>
      <c r="C20" s="184" t="s">
        <v>112</v>
      </c>
      <c r="D20" s="216">
        <f>'2013_Proizvodnja_kWh'!D20/1000000</f>
        <v>18.760280000000002</v>
      </c>
      <c r="E20" s="216">
        <f>'2013_Proizvodnja_kWh'!E20/1000000</f>
        <v>28.84442</v>
      </c>
      <c r="F20" s="216">
        <f>'2013_Proizvodnja_kWh'!F20/1000000</f>
        <v>43.64096</v>
      </c>
      <c r="G20" s="216">
        <f>'2013_Proizvodnja_kWh'!G20/1000000</f>
        <v>40.104900000000001</v>
      </c>
      <c r="H20" s="216">
        <f>'2013_Proizvodnja_kWh'!H20/1000000</f>
        <v>6.2055400000000001</v>
      </c>
      <c r="I20" s="216">
        <f>'2013_Proizvodnja_kWh'!I20/1000000</f>
        <v>5.5677599999999998</v>
      </c>
      <c r="J20" s="216">
        <f>'2013_Proizvodnja_kWh'!J20/1000000</f>
        <v>9.3719999999999998E-2</v>
      </c>
      <c r="K20" s="216">
        <f>'2013_Proizvodnja_kWh'!K20/1000000</f>
        <v>0</v>
      </c>
      <c r="L20" s="216">
        <f>'2013_Proizvodnja_kWh'!L20/1000000</f>
        <v>0</v>
      </c>
      <c r="M20" s="216">
        <f>'2013_Proizvodnja_kWh'!M20/1000000</f>
        <v>3.8115000000000001</v>
      </c>
      <c r="N20" s="216">
        <f>'2013_Proizvodnja_kWh'!N20/1000000</f>
        <v>15.18638</v>
      </c>
      <c r="O20" s="216">
        <f>'2013_Proizvodnja_kWh'!O20/1000000</f>
        <v>6.5494000000000003</v>
      </c>
      <c r="P20" s="217">
        <f t="shared" si="0"/>
        <v>168.76486</v>
      </c>
      <c r="Q20" s="218">
        <v>3.8123288556249659</v>
      </c>
      <c r="R20" s="171"/>
    </row>
    <row r="21" spans="1:22" ht="17.100000000000001" customHeight="1" thickBot="1">
      <c r="A21" s="171"/>
      <c r="C21" s="224" t="s">
        <v>114</v>
      </c>
      <c r="D21" s="225">
        <f t="shared" ref="D21:P21" si="1">SUM(D6:D20)</f>
        <v>715.24058400000001</v>
      </c>
      <c r="E21" s="225">
        <f t="shared" si="1"/>
        <v>792.78281300000003</v>
      </c>
      <c r="F21" s="225">
        <f t="shared" si="1"/>
        <v>1119.2920589999999</v>
      </c>
      <c r="G21" s="225">
        <f t="shared" si="1"/>
        <v>1012.217575</v>
      </c>
      <c r="H21" s="225">
        <f t="shared" si="1"/>
        <v>702.29393800000014</v>
      </c>
      <c r="I21" s="225">
        <f t="shared" si="1"/>
        <v>461.62947800000006</v>
      </c>
      <c r="J21" s="225">
        <f t="shared" si="1"/>
        <v>343.57017000000008</v>
      </c>
      <c r="K21" s="225">
        <f t="shared" si="1"/>
        <v>287.55373600000001</v>
      </c>
      <c r="L21" s="225">
        <f t="shared" si="1"/>
        <v>285.51048199999997</v>
      </c>
      <c r="M21" s="225">
        <f t="shared" si="1"/>
        <v>289.87032500000004</v>
      </c>
      <c r="N21" s="225">
        <f t="shared" si="1"/>
        <v>510.96504400000003</v>
      </c>
      <c r="O21" s="225">
        <f t="shared" si="1"/>
        <v>450.37494300000009</v>
      </c>
      <c r="P21" s="226">
        <f t="shared" si="1"/>
        <v>6971.3011469999992</v>
      </c>
      <c r="Q21" s="227">
        <v>1.830729463608183</v>
      </c>
      <c r="R21" s="228"/>
    </row>
    <row r="22" spans="1:22" ht="17.100000000000001" customHeight="1">
      <c r="A22" s="171"/>
      <c r="B22" s="179" t="s">
        <v>182</v>
      </c>
      <c r="C22" s="180" t="s">
        <v>117</v>
      </c>
      <c r="D22" s="213">
        <f>'2013_Proizvodnja_kWh'!D22/1000000</f>
        <v>184.393134</v>
      </c>
      <c r="E22" s="213">
        <f>'2013_Proizvodnja_kWh'!E22/1000000</f>
        <v>261.42217199999999</v>
      </c>
      <c r="F22" s="213">
        <f>'2013_Proizvodnja_kWh'!F22/1000000</f>
        <v>250.862245</v>
      </c>
      <c r="G22" s="213">
        <f>'2013_Proizvodnja_kWh'!G22/1000000</f>
        <v>217.93758600000001</v>
      </c>
      <c r="H22" s="213">
        <f>'2013_Proizvodnja_kWh'!H22/1000000</f>
        <v>223.97934699999999</v>
      </c>
      <c r="I22" s="213">
        <f>'2013_Proizvodnja_kWh'!I22/1000000</f>
        <v>211.77633399999999</v>
      </c>
      <c r="J22" s="213">
        <f>'2013_Proizvodnja_kWh'!J22/1000000</f>
        <v>245.867178</v>
      </c>
      <c r="K22" s="213">
        <f>'2013_Proizvodnja_kWh'!K22/1000000</f>
        <v>289.67692199999999</v>
      </c>
      <c r="L22" s="213">
        <f>'2013_Proizvodnja_kWh'!L22/1000000</f>
        <v>256.93064299999998</v>
      </c>
      <c r="M22" s="213">
        <f>'2013_Proizvodnja_kWh'!M22/1000000</f>
        <v>385.83681799999999</v>
      </c>
      <c r="N22" s="213">
        <f>'2013_Proizvodnja_kWh'!N22/1000000</f>
        <v>323.327178</v>
      </c>
      <c r="O22" s="213">
        <f>'2013_Proizvodnja_kWh'!O22/1000000</f>
        <v>265.771321</v>
      </c>
      <c r="P22" s="214">
        <f>SUM(D22:O22)</f>
        <v>3117.780878</v>
      </c>
      <c r="Q22" s="229">
        <v>1.1513116341369007</v>
      </c>
      <c r="R22" s="171"/>
    </row>
    <row r="23" spans="1:22" ht="17.100000000000001" customHeight="1">
      <c r="A23" s="171"/>
      <c r="B23" s="179" t="s">
        <v>182</v>
      </c>
      <c r="C23" s="184" t="s">
        <v>118</v>
      </c>
      <c r="D23" s="216">
        <f>'2013_Proizvodnja_kWh'!D23/1000000</f>
        <v>258.16023899999999</v>
      </c>
      <c r="E23" s="216">
        <f>'2013_Proizvodnja_kWh'!E23/1000000</f>
        <v>206.61718400000001</v>
      </c>
      <c r="F23" s="216">
        <f>'2013_Proizvodnja_kWh'!F23/1000000</f>
        <v>131.270948</v>
      </c>
      <c r="G23" s="216">
        <f>'2013_Proizvodnja_kWh'!G23/1000000</f>
        <v>96.448925000000003</v>
      </c>
      <c r="H23" s="216">
        <f>'2013_Proizvodnja_kWh'!H23/1000000</f>
        <v>80.436815999999993</v>
      </c>
      <c r="I23" s="216">
        <f>'2013_Proizvodnja_kWh'!I23/1000000</f>
        <v>196.970043</v>
      </c>
      <c r="J23" s="216">
        <f>'2013_Proizvodnja_kWh'!J23/1000000</f>
        <v>249.73701299999999</v>
      </c>
      <c r="K23" s="216">
        <f>'2013_Proizvodnja_kWh'!K23/1000000</f>
        <v>268.23831300000001</v>
      </c>
      <c r="L23" s="216">
        <f>'2013_Proizvodnja_kWh'!L23/1000000</f>
        <v>256.62635799999998</v>
      </c>
      <c r="M23" s="216">
        <f>'2013_Proizvodnja_kWh'!M23/1000000</f>
        <v>106.921521</v>
      </c>
      <c r="N23" s="216">
        <f>'2013_Proizvodnja_kWh'!N23/1000000</f>
        <v>172.258444</v>
      </c>
      <c r="O23" s="216">
        <f>'2013_Proizvodnja_kWh'!O23/1000000</f>
        <v>208.66151300000001</v>
      </c>
      <c r="P23" s="217">
        <f>SUM(D23:O23)</f>
        <v>2232.3473170000002</v>
      </c>
      <c r="Q23" s="230">
        <v>0.90524831266809758</v>
      </c>
      <c r="R23" s="171"/>
    </row>
    <row r="24" spans="1:22" ht="17.100000000000001" customHeight="1">
      <c r="A24" s="171"/>
      <c r="B24" s="179" t="s">
        <v>43</v>
      </c>
      <c r="C24" s="188" t="s">
        <v>119</v>
      </c>
      <c r="D24" s="219">
        <f>'2013_Proizvodnja_kWh'!D24/1000000</f>
        <v>161.81399999999999</v>
      </c>
      <c r="E24" s="219">
        <f>'2013_Proizvodnja_kWh'!E24/1000000</f>
        <v>142.06200000000001</v>
      </c>
      <c r="F24" s="219">
        <f>'2013_Proizvodnja_kWh'!F24/1000000</f>
        <v>109.39400000000001</v>
      </c>
      <c r="G24" s="219">
        <f>'2013_Proizvodnja_kWh'!G24/1000000</f>
        <v>0</v>
      </c>
      <c r="H24" s="219">
        <f>'2013_Proizvodnja_kWh'!H24/1000000</f>
        <v>46.997999999999998</v>
      </c>
      <c r="I24" s="219">
        <f>'2013_Proizvodnja_kWh'!I24/1000000</f>
        <v>148.36000000000001</v>
      </c>
      <c r="J24" s="219">
        <f>'2013_Proizvodnja_kWh'!J24/1000000</f>
        <v>183.41399999999999</v>
      </c>
      <c r="K24" s="219">
        <f>'2013_Proizvodnja_kWh'!K24/1000000</f>
        <v>155.71199999999999</v>
      </c>
      <c r="L24" s="219">
        <f>'2013_Proizvodnja_kWh'!L24/1000000</f>
        <v>147.37</v>
      </c>
      <c r="M24" s="219">
        <f>'2013_Proizvodnja_kWh'!M24/1000000</f>
        <v>185.846</v>
      </c>
      <c r="N24" s="219">
        <f>'2013_Proizvodnja_kWh'!N24/1000000</f>
        <v>166.06399999999999</v>
      </c>
      <c r="O24" s="219">
        <f>'2013_Proizvodnja_kWh'!O24/1000000</f>
        <v>169.768</v>
      </c>
      <c r="P24" s="220">
        <f>SUM(D24:O24)</f>
        <v>1616.8019999999999</v>
      </c>
      <c r="Q24" s="218">
        <v>0.88010586515148703</v>
      </c>
      <c r="R24" s="171"/>
    </row>
    <row r="25" spans="1:22" ht="17.100000000000001" customHeight="1">
      <c r="A25" s="171"/>
      <c r="B25" s="179" t="s">
        <v>43</v>
      </c>
      <c r="C25" s="184" t="s">
        <v>120</v>
      </c>
      <c r="D25" s="216">
        <f>'2013_Proizvodnja_kWh'!D25/1000000</f>
        <v>151.27619999999999</v>
      </c>
      <c r="E25" s="216">
        <f>'2013_Proizvodnja_kWh'!E25/1000000</f>
        <v>145.8914</v>
      </c>
      <c r="F25" s="216">
        <f>'2013_Proizvodnja_kWh'!F25/1000000</f>
        <v>167.86959999999999</v>
      </c>
      <c r="G25" s="216">
        <f>'2013_Proizvodnja_kWh'!G25/1000000</f>
        <v>148.69139999999999</v>
      </c>
      <c r="H25" s="216">
        <f>'2013_Proizvodnja_kWh'!H25/1000000</f>
        <v>176.41980000000001</v>
      </c>
      <c r="I25" s="216">
        <f>'2013_Proizvodnja_kWh'!I25/1000000</f>
        <v>148.13059999999999</v>
      </c>
      <c r="J25" s="216">
        <f>'2013_Proizvodnja_kWh'!J25/1000000</f>
        <v>142.07159999999999</v>
      </c>
      <c r="K25" s="216">
        <f>'2013_Proizvodnja_kWh'!K25/1000000</f>
        <v>173.26</v>
      </c>
      <c r="L25" s="216">
        <f>'2013_Proizvodnja_kWh'!L25/1000000</f>
        <v>5.2670000000000003</v>
      </c>
      <c r="M25" s="216">
        <f>'2013_Proizvodnja_kWh'!M25/1000000</f>
        <v>174.42339999999999</v>
      </c>
      <c r="N25" s="216">
        <f>'2013_Proizvodnja_kWh'!N25/1000000</f>
        <v>156.1454</v>
      </c>
      <c r="O25" s="216">
        <f>'2013_Proizvodnja_kWh'!O25/1000000</f>
        <v>183.87219999999999</v>
      </c>
      <c r="P25" s="217">
        <f>SUM(D25:O25)</f>
        <v>1773.3185999999998</v>
      </c>
      <c r="Q25" s="230">
        <v>1.2535428312989247</v>
      </c>
      <c r="R25" s="171"/>
      <c r="U25" s="172" t="s">
        <v>0</v>
      </c>
    </row>
    <row r="26" spans="1:22" ht="18" customHeight="1" thickBot="1">
      <c r="A26" s="171"/>
      <c r="B26" s="179" t="s">
        <v>0</v>
      </c>
      <c r="C26" s="224" t="s">
        <v>115</v>
      </c>
      <c r="D26" s="225">
        <f t="shared" ref="D26:P26" si="2">SUM(D22:D25)</f>
        <v>755.64357299999995</v>
      </c>
      <c r="E26" s="225">
        <f t="shared" si="2"/>
        <v>755.99275599999999</v>
      </c>
      <c r="F26" s="225">
        <f t="shared" si="2"/>
        <v>659.396793</v>
      </c>
      <c r="G26" s="225">
        <f t="shared" si="2"/>
        <v>463.07791100000003</v>
      </c>
      <c r="H26" s="225">
        <f t="shared" si="2"/>
        <v>527.83396300000004</v>
      </c>
      <c r="I26" s="225">
        <f t="shared" si="2"/>
        <v>705.23697700000002</v>
      </c>
      <c r="J26" s="225">
        <f t="shared" si="2"/>
        <v>821.08979099999999</v>
      </c>
      <c r="K26" s="225">
        <f t="shared" si="2"/>
        <v>886.88723499999992</v>
      </c>
      <c r="L26" s="225">
        <f t="shared" si="2"/>
        <v>666.19400099999996</v>
      </c>
      <c r="M26" s="225">
        <f t="shared" si="2"/>
        <v>853.027739</v>
      </c>
      <c r="N26" s="225">
        <f t="shared" si="2"/>
        <v>817.79502200000002</v>
      </c>
      <c r="O26" s="225">
        <f t="shared" si="2"/>
        <v>828.07303400000001</v>
      </c>
      <c r="P26" s="226">
        <f t="shared" si="2"/>
        <v>8740.2487949999995</v>
      </c>
      <c r="Q26" s="231">
        <v>1.0373283654485705</v>
      </c>
      <c r="R26" s="228"/>
    </row>
    <row r="27" spans="1:22" ht="21" customHeight="1" thickBot="1">
      <c r="A27" s="171"/>
      <c r="C27" s="232" t="s">
        <v>100</v>
      </c>
      <c r="D27" s="233">
        <f t="shared" ref="D27:P27" si="3">SUM(D21,D26)</f>
        <v>1470.884157</v>
      </c>
      <c r="E27" s="233">
        <f t="shared" si="3"/>
        <v>1548.7755689999999</v>
      </c>
      <c r="F27" s="233">
        <f t="shared" si="3"/>
        <v>1778.6888519999998</v>
      </c>
      <c r="G27" s="233">
        <f t="shared" si="3"/>
        <v>1475.295486</v>
      </c>
      <c r="H27" s="233">
        <f t="shared" si="3"/>
        <v>1230.1279010000003</v>
      </c>
      <c r="I27" s="233">
        <f t="shared" si="3"/>
        <v>1166.8664550000001</v>
      </c>
      <c r="J27" s="233">
        <f t="shared" si="3"/>
        <v>1164.6599610000001</v>
      </c>
      <c r="K27" s="233">
        <f t="shared" si="3"/>
        <v>1174.440971</v>
      </c>
      <c r="L27" s="233">
        <f t="shared" si="3"/>
        <v>951.70448299999998</v>
      </c>
      <c r="M27" s="233">
        <f t="shared" si="3"/>
        <v>1142.898064</v>
      </c>
      <c r="N27" s="233">
        <f t="shared" si="3"/>
        <v>1328.7600660000001</v>
      </c>
      <c r="O27" s="233">
        <f t="shared" si="3"/>
        <v>1278.447977</v>
      </c>
      <c r="P27" s="234">
        <f t="shared" si="3"/>
        <v>15711.549941999998</v>
      </c>
      <c r="Q27" s="235">
        <v>1.2842879229853403</v>
      </c>
      <c r="R27" s="171"/>
    </row>
    <row r="28" spans="1:22" ht="14.25" customHeight="1">
      <c r="B28" s="179" t="s">
        <v>0</v>
      </c>
      <c r="C28" s="236" t="s">
        <v>116</v>
      </c>
      <c r="D28" s="202"/>
      <c r="V28" s="172" t="s">
        <v>0</v>
      </c>
    </row>
    <row r="29" spans="1:22" ht="44.25" customHeight="1"/>
  </sheetData>
  <sheetProtection password="DE5A" sheet="1" objects="1" scenarios="1"/>
  <mergeCells count="2">
    <mergeCell ref="C1:P1"/>
    <mergeCell ref="C3:C5"/>
  </mergeCells>
  <printOptions horizontalCentered="1" verticalCentered="1"/>
  <pageMargins left="0.23622047244094491" right="0.23622047244094491" top="0.31496062992125984" bottom="0.23622047244094491" header="0" footer="0"/>
  <pageSetup paperSize="9" scale="66" orientation="landscape" r:id="rId1"/>
  <headerFooter alignWithMargins="0">
    <oddFooter>&amp;L&amp;"Times New Roman,Regular"&amp;10Izvještaj o tokovima električne energije&amp;C&amp;"Times New Roman,Regular"&amp;10Strana 9&amp;R&amp;"Times New Roman,Regular"&amp;10I - 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3" transitionEvaluation="1" transitionEntry="1">
    <tabColor indexed="26"/>
  </sheetPr>
  <dimension ref="A1:AA97"/>
  <sheetViews>
    <sheetView topLeftCell="B13" zoomScale="75" zoomScaleNormal="100" workbookViewId="0">
      <selection activeCell="B29" sqref="B29"/>
    </sheetView>
  </sheetViews>
  <sheetFormatPr defaultColWidth="14.28515625" defaultRowHeight="15"/>
  <cols>
    <col min="1" max="1" width="1.85546875" style="172" customWidth="1"/>
    <col min="2" max="2" width="14.140625" style="172" customWidth="1"/>
    <col min="3" max="3" width="37.28515625" style="172" customWidth="1"/>
    <col min="4" max="15" width="15" style="172" customWidth="1"/>
    <col min="16" max="16" width="16.28515625" style="172" customWidth="1"/>
    <col min="17" max="256" width="14.28515625" style="172"/>
    <col min="257" max="257" width="1.85546875" style="172" customWidth="1"/>
    <col min="258" max="258" width="14.140625" style="172" customWidth="1"/>
    <col min="259" max="259" width="37.28515625" style="172" customWidth="1"/>
    <col min="260" max="271" width="15" style="172" customWidth="1"/>
    <col min="272" max="272" width="16.28515625" style="172" customWidth="1"/>
    <col min="273" max="512" width="14.28515625" style="172"/>
    <col min="513" max="513" width="1.85546875" style="172" customWidth="1"/>
    <col min="514" max="514" width="14.140625" style="172" customWidth="1"/>
    <col min="515" max="515" width="37.28515625" style="172" customWidth="1"/>
    <col min="516" max="527" width="15" style="172" customWidth="1"/>
    <col min="528" max="528" width="16.28515625" style="172" customWidth="1"/>
    <col min="529" max="768" width="14.28515625" style="172"/>
    <col min="769" max="769" width="1.85546875" style="172" customWidth="1"/>
    <col min="770" max="770" width="14.140625" style="172" customWidth="1"/>
    <col min="771" max="771" width="37.28515625" style="172" customWidth="1"/>
    <col min="772" max="783" width="15" style="172" customWidth="1"/>
    <col min="784" max="784" width="16.28515625" style="172" customWidth="1"/>
    <col min="785" max="1024" width="14.28515625" style="172"/>
    <col min="1025" max="1025" width="1.85546875" style="172" customWidth="1"/>
    <col min="1026" max="1026" width="14.140625" style="172" customWidth="1"/>
    <col min="1027" max="1027" width="37.28515625" style="172" customWidth="1"/>
    <col min="1028" max="1039" width="15" style="172" customWidth="1"/>
    <col min="1040" max="1040" width="16.28515625" style="172" customWidth="1"/>
    <col min="1041" max="1280" width="14.28515625" style="172"/>
    <col min="1281" max="1281" width="1.85546875" style="172" customWidth="1"/>
    <col min="1282" max="1282" width="14.140625" style="172" customWidth="1"/>
    <col min="1283" max="1283" width="37.28515625" style="172" customWidth="1"/>
    <col min="1284" max="1295" width="15" style="172" customWidth="1"/>
    <col min="1296" max="1296" width="16.28515625" style="172" customWidth="1"/>
    <col min="1297" max="1536" width="14.28515625" style="172"/>
    <col min="1537" max="1537" width="1.85546875" style="172" customWidth="1"/>
    <col min="1538" max="1538" width="14.140625" style="172" customWidth="1"/>
    <col min="1539" max="1539" width="37.28515625" style="172" customWidth="1"/>
    <col min="1540" max="1551" width="15" style="172" customWidth="1"/>
    <col min="1552" max="1552" width="16.28515625" style="172" customWidth="1"/>
    <col min="1553" max="1792" width="14.28515625" style="172"/>
    <col min="1793" max="1793" width="1.85546875" style="172" customWidth="1"/>
    <col min="1794" max="1794" width="14.140625" style="172" customWidth="1"/>
    <col min="1795" max="1795" width="37.28515625" style="172" customWidth="1"/>
    <col min="1796" max="1807" width="15" style="172" customWidth="1"/>
    <col min="1808" max="1808" width="16.28515625" style="172" customWidth="1"/>
    <col min="1809" max="2048" width="14.28515625" style="172"/>
    <col min="2049" max="2049" width="1.85546875" style="172" customWidth="1"/>
    <col min="2050" max="2050" width="14.140625" style="172" customWidth="1"/>
    <col min="2051" max="2051" width="37.28515625" style="172" customWidth="1"/>
    <col min="2052" max="2063" width="15" style="172" customWidth="1"/>
    <col min="2064" max="2064" width="16.28515625" style="172" customWidth="1"/>
    <col min="2065" max="2304" width="14.28515625" style="172"/>
    <col min="2305" max="2305" width="1.85546875" style="172" customWidth="1"/>
    <col min="2306" max="2306" width="14.140625" style="172" customWidth="1"/>
    <col min="2307" max="2307" width="37.28515625" style="172" customWidth="1"/>
    <col min="2308" max="2319" width="15" style="172" customWidth="1"/>
    <col min="2320" max="2320" width="16.28515625" style="172" customWidth="1"/>
    <col min="2321" max="2560" width="14.28515625" style="172"/>
    <col min="2561" max="2561" width="1.85546875" style="172" customWidth="1"/>
    <col min="2562" max="2562" width="14.140625" style="172" customWidth="1"/>
    <col min="2563" max="2563" width="37.28515625" style="172" customWidth="1"/>
    <col min="2564" max="2575" width="15" style="172" customWidth="1"/>
    <col min="2576" max="2576" width="16.28515625" style="172" customWidth="1"/>
    <col min="2577" max="2816" width="14.28515625" style="172"/>
    <col min="2817" max="2817" width="1.85546875" style="172" customWidth="1"/>
    <col min="2818" max="2818" width="14.140625" style="172" customWidth="1"/>
    <col min="2819" max="2819" width="37.28515625" style="172" customWidth="1"/>
    <col min="2820" max="2831" width="15" style="172" customWidth="1"/>
    <col min="2832" max="2832" width="16.28515625" style="172" customWidth="1"/>
    <col min="2833" max="3072" width="14.28515625" style="172"/>
    <col min="3073" max="3073" width="1.85546875" style="172" customWidth="1"/>
    <col min="3074" max="3074" width="14.140625" style="172" customWidth="1"/>
    <col min="3075" max="3075" width="37.28515625" style="172" customWidth="1"/>
    <col min="3076" max="3087" width="15" style="172" customWidth="1"/>
    <col min="3088" max="3088" width="16.28515625" style="172" customWidth="1"/>
    <col min="3089" max="3328" width="14.28515625" style="172"/>
    <col min="3329" max="3329" width="1.85546875" style="172" customWidth="1"/>
    <col min="3330" max="3330" width="14.140625" style="172" customWidth="1"/>
    <col min="3331" max="3331" width="37.28515625" style="172" customWidth="1"/>
    <col min="3332" max="3343" width="15" style="172" customWidth="1"/>
    <col min="3344" max="3344" width="16.28515625" style="172" customWidth="1"/>
    <col min="3345" max="3584" width="14.28515625" style="172"/>
    <col min="3585" max="3585" width="1.85546875" style="172" customWidth="1"/>
    <col min="3586" max="3586" width="14.140625" style="172" customWidth="1"/>
    <col min="3587" max="3587" width="37.28515625" style="172" customWidth="1"/>
    <col min="3588" max="3599" width="15" style="172" customWidth="1"/>
    <col min="3600" max="3600" width="16.28515625" style="172" customWidth="1"/>
    <col min="3601" max="3840" width="14.28515625" style="172"/>
    <col min="3841" max="3841" width="1.85546875" style="172" customWidth="1"/>
    <col min="3842" max="3842" width="14.140625" style="172" customWidth="1"/>
    <col min="3843" max="3843" width="37.28515625" style="172" customWidth="1"/>
    <col min="3844" max="3855" width="15" style="172" customWidth="1"/>
    <col min="3856" max="3856" width="16.28515625" style="172" customWidth="1"/>
    <col min="3857" max="4096" width="14.28515625" style="172"/>
    <col min="4097" max="4097" width="1.85546875" style="172" customWidth="1"/>
    <col min="4098" max="4098" width="14.140625" style="172" customWidth="1"/>
    <col min="4099" max="4099" width="37.28515625" style="172" customWidth="1"/>
    <col min="4100" max="4111" width="15" style="172" customWidth="1"/>
    <col min="4112" max="4112" width="16.28515625" style="172" customWidth="1"/>
    <col min="4113" max="4352" width="14.28515625" style="172"/>
    <col min="4353" max="4353" width="1.85546875" style="172" customWidth="1"/>
    <col min="4354" max="4354" width="14.140625" style="172" customWidth="1"/>
    <col min="4355" max="4355" width="37.28515625" style="172" customWidth="1"/>
    <col min="4356" max="4367" width="15" style="172" customWidth="1"/>
    <col min="4368" max="4368" width="16.28515625" style="172" customWidth="1"/>
    <col min="4369" max="4608" width="14.28515625" style="172"/>
    <col min="4609" max="4609" width="1.85546875" style="172" customWidth="1"/>
    <col min="4610" max="4610" width="14.140625" style="172" customWidth="1"/>
    <col min="4611" max="4611" width="37.28515625" style="172" customWidth="1"/>
    <col min="4612" max="4623" width="15" style="172" customWidth="1"/>
    <col min="4624" max="4624" width="16.28515625" style="172" customWidth="1"/>
    <col min="4625" max="4864" width="14.28515625" style="172"/>
    <col min="4865" max="4865" width="1.85546875" style="172" customWidth="1"/>
    <col min="4866" max="4866" width="14.140625" style="172" customWidth="1"/>
    <col min="4867" max="4867" width="37.28515625" style="172" customWidth="1"/>
    <col min="4868" max="4879" width="15" style="172" customWidth="1"/>
    <col min="4880" max="4880" width="16.28515625" style="172" customWidth="1"/>
    <col min="4881" max="5120" width="14.28515625" style="172"/>
    <col min="5121" max="5121" width="1.85546875" style="172" customWidth="1"/>
    <col min="5122" max="5122" width="14.140625" style="172" customWidth="1"/>
    <col min="5123" max="5123" width="37.28515625" style="172" customWidth="1"/>
    <col min="5124" max="5135" width="15" style="172" customWidth="1"/>
    <col min="5136" max="5136" width="16.28515625" style="172" customWidth="1"/>
    <col min="5137" max="5376" width="14.28515625" style="172"/>
    <col min="5377" max="5377" width="1.85546875" style="172" customWidth="1"/>
    <col min="5378" max="5378" width="14.140625" style="172" customWidth="1"/>
    <col min="5379" max="5379" width="37.28515625" style="172" customWidth="1"/>
    <col min="5380" max="5391" width="15" style="172" customWidth="1"/>
    <col min="5392" max="5392" width="16.28515625" style="172" customWidth="1"/>
    <col min="5393" max="5632" width="14.28515625" style="172"/>
    <col min="5633" max="5633" width="1.85546875" style="172" customWidth="1"/>
    <col min="5634" max="5634" width="14.140625" style="172" customWidth="1"/>
    <col min="5635" max="5635" width="37.28515625" style="172" customWidth="1"/>
    <col min="5636" max="5647" width="15" style="172" customWidth="1"/>
    <col min="5648" max="5648" width="16.28515625" style="172" customWidth="1"/>
    <col min="5649" max="5888" width="14.28515625" style="172"/>
    <col min="5889" max="5889" width="1.85546875" style="172" customWidth="1"/>
    <col min="5890" max="5890" width="14.140625" style="172" customWidth="1"/>
    <col min="5891" max="5891" width="37.28515625" style="172" customWidth="1"/>
    <col min="5892" max="5903" width="15" style="172" customWidth="1"/>
    <col min="5904" max="5904" width="16.28515625" style="172" customWidth="1"/>
    <col min="5905" max="6144" width="14.28515625" style="172"/>
    <col min="6145" max="6145" width="1.85546875" style="172" customWidth="1"/>
    <col min="6146" max="6146" width="14.140625" style="172" customWidth="1"/>
    <col min="6147" max="6147" width="37.28515625" style="172" customWidth="1"/>
    <col min="6148" max="6159" width="15" style="172" customWidth="1"/>
    <col min="6160" max="6160" width="16.28515625" style="172" customWidth="1"/>
    <col min="6161" max="6400" width="14.28515625" style="172"/>
    <col min="6401" max="6401" width="1.85546875" style="172" customWidth="1"/>
    <col min="6402" max="6402" width="14.140625" style="172" customWidth="1"/>
    <col min="6403" max="6403" width="37.28515625" style="172" customWidth="1"/>
    <col min="6404" max="6415" width="15" style="172" customWidth="1"/>
    <col min="6416" max="6416" width="16.28515625" style="172" customWidth="1"/>
    <col min="6417" max="6656" width="14.28515625" style="172"/>
    <col min="6657" max="6657" width="1.85546875" style="172" customWidth="1"/>
    <col min="6658" max="6658" width="14.140625" style="172" customWidth="1"/>
    <col min="6659" max="6659" width="37.28515625" style="172" customWidth="1"/>
    <col min="6660" max="6671" width="15" style="172" customWidth="1"/>
    <col min="6672" max="6672" width="16.28515625" style="172" customWidth="1"/>
    <col min="6673" max="6912" width="14.28515625" style="172"/>
    <col min="6913" max="6913" width="1.85546875" style="172" customWidth="1"/>
    <col min="6914" max="6914" width="14.140625" style="172" customWidth="1"/>
    <col min="6915" max="6915" width="37.28515625" style="172" customWidth="1"/>
    <col min="6916" max="6927" width="15" style="172" customWidth="1"/>
    <col min="6928" max="6928" width="16.28515625" style="172" customWidth="1"/>
    <col min="6929" max="7168" width="14.28515625" style="172"/>
    <col min="7169" max="7169" width="1.85546875" style="172" customWidth="1"/>
    <col min="7170" max="7170" width="14.140625" style="172" customWidth="1"/>
    <col min="7171" max="7171" width="37.28515625" style="172" customWidth="1"/>
    <col min="7172" max="7183" width="15" style="172" customWidth="1"/>
    <col min="7184" max="7184" width="16.28515625" style="172" customWidth="1"/>
    <col min="7185" max="7424" width="14.28515625" style="172"/>
    <col min="7425" max="7425" width="1.85546875" style="172" customWidth="1"/>
    <col min="7426" max="7426" width="14.140625" style="172" customWidth="1"/>
    <col min="7427" max="7427" width="37.28515625" style="172" customWidth="1"/>
    <col min="7428" max="7439" width="15" style="172" customWidth="1"/>
    <col min="7440" max="7440" width="16.28515625" style="172" customWidth="1"/>
    <col min="7441" max="7680" width="14.28515625" style="172"/>
    <col min="7681" max="7681" width="1.85546875" style="172" customWidth="1"/>
    <col min="7682" max="7682" width="14.140625" style="172" customWidth="1"/>
    <col min="7683" max="7683" width="37.28515625" style="172" customWidth="1"/>
    <col min="7684" max="7695" width="15" style="172" customWidth="1"/>
    <col min="7696" max="7696" width="16.28515625" style="172" customWidth="1"/>
    <col min="7697" max="7936" width="14.28515625" style="172"/>
    <col min="7937" max="7937" width="1.85546875" style="172" customWidth="1"/>
    <col min="7938" max="7938" width="14.140625" style="172" customWidth="1"/>
    <col min="7939" max="7939" width="37.28515625" style="172" customWidth="1"/>
    <col min="7940" max="7951" width="15" style="172" customWidth="1"/>
    <col min="7952" max="7952" width="16.28515625" style="172" customWidth="1"/>
    <col min="7953" max="8192" width="14.28515625" style="172"/>
    <col min="8193" max="8193" width="1.85546875" style="172" customWidth="1"/>
    <col min="8194" max="8194" width="14.140625" style="172" customWidth="1"/>
    <col min="8195" max="8195" width="37.28515625" style="172" customWidth="1"/>
    <col min="8196" max="8207" width="15" style="172" customWidth="1"/>
    <col min="8208" max="8208" width="16.28515625" style="172" customWidth="1"/>
    <col min="8209" max="8448" width="14.28515625" style="172"/>
    <col min="8449" max="8449" width="1.85546875" style="172" customWidth="1"/>
    <col min="8450" max="8450" width="14.140625" style="172" customWidth="1"/>
    <col min="8451" max="8451" width="37.28515625" style="172" customWidth="1"/>
    <col min="8452" max="8463" width="15" style="172" customWidth="1"/>
    <col min="8464" max="8464" width="16.28515625" style="172" customWidth="1"/>
    <col min="8465" max="8704" width="14.28515625" style="172"/>
    <col min="8705" max="8705" width="1.85546875" style="172" customWidth="1"/>
    <col min="8706" max="8706" width="14.140625" style="172" customWidth="1"/>
    <col min="8707" max="8707" width="37.28515625" style="172" customWidth="1"/>
    <col min="8708" max="8719" width="15" style="172" customWidth="1"/>
    <col min="8720" max="8720" width="16.28515625" style="172" customWidth="1"/>
    <col min="8721" max="8960" width="14.28515625" style="172"/>
    <col min="8961" max="8961" width="1.85546875" style="172" customWidth="1"/>
    <col min="8962" max="8962" width="14.140625" style="172" customWidth="1"/>
    <col min="8963" max="8963" width="37.28515625" style="172" customWidth="1"/>
    <col min="8964" max="8975" width="15" style="172" customWidth="1"/>
    <col min="8976" max="8976" width="16.28515625" style="172" customWidth="1"/>
    <col min="8977" max="9216" width="14.28515625" style="172"/>
    <col min="9217" max="9217" width="1.85546875" style="172" customWidth="1"/>
    <col min="9218" max="9218" width="14.140625" style="172" customWidth="1"/>
    <col min="9219" max="9219" width="37.28515625" style="172" customWidth="1"/>
    <col min="9220" max="9231" width="15" style="172" customWidth="1"/>
    <col min="9232" max="9232" width="16.28515625" style="172" customWidth="1"/>
    <col min="9233" max="9472" width="14.28515625" style="172"/>
    <col min="9473" max="9473" width="1.85546875" style="172" customWidth="1"/>
    <col min="9474" max="9474" width="14.140625" style="172" customWidth="1"/>
    <col min="9475" max="9475" width="37.28515625" style="172" customWidth="1"/>
    <col min="9476" max="9487" width="15" style="172" customWidth="1"/>
    <col min="9488" max="9488" width="16.28515625" style="172" customWidth="1"/>
    <col min="9489" max="9728" width="14.28515625" style="172"/>
    <col min="9729" max="9729" width="1.85546875" style="172" customWidth="1"/>
    <col min="9730" max="9730" width="14.140625" style="172" customWidth="1"/>
    <col min="9731" max="9731" width="37.28515625" style="172" customWidth="1"/>
    <col min="9732" max="9743" width="15" style="172" customWidth="1"/>
    <col min="9744" max="9744" width="16.28515625" style="172" customWidth="1"/>
    <col min="9745" max="9984" width="14.28515625" style="172"/>
    <col min="9985" max="9985" width="1.85546875" style="172" customWidth="1"/>
    <col min="9986" max="9986" width="14.140625" style="172" customWidth="1"/>
    <col min="9987" max="9987" width="37.28515625" style="172" customWidth="1"/>
    <col min="9988" max="9999" width="15" style="172" customWidth="1"/>
    <col min="10000" max="10000" width="16.28515625" style="172" customWidth="1"/>
    <col min="10001" max="10240" width="14.28515625" style="172"/>
    <col min="10241" max="10241" width="1.85546875" style="172" customWidth="1"/>
    <col min="10242" max="10242" width="14.140625" style="172" customWidth="1"/>
    <col min="10243" max="10243" width="37.28515625" style="172" customWidth="1"/>
    <col min="10244" max="10255" width="15" style="172" customWidth="1"/>
    <col min="10256" max="10256" width="16.28515625" style="172" customWidth="1"/>
    <col min="10257" max="10496" width="14.28515625" style="172"/>
    <col min="10497" max="10497" width="1.85546875" style="172" customWidth="1"/>
    <col min="10498" max="10498" width="14.140625" style="172" customWidth="1"/>
    <col min="10499" max="10499" width="37.28515625" style="172" customWidth="1"/>
    <col min="10500" max="10511" width="15" style="172" customWidth="1"/>
    <col min="10512" max="10512" width="16.28515625" style="172" customWidth="1"/>
    <col min="10513" max="10752" width="14.28515625" style="172"/>
    <col min="10753" max="10753" width="1.85546875" style="172" customWidth="1"/>
    <col min="10754" max="10754" width="14.140625" style="172" customWidth="1"/>
    <col min="10755" max="10755" width="37.28515625" style="172" customWidth="1"/>
    <col min="10756" max="10767" width="15" style="172" customWidth="1"/>
    <col min="10768" max="10768" width="16.28515625" style="172" customWidth="1"/>
    <col min="10769" max="11008" width="14.28515625" style="172"/>
    <col min="11009" max="11009" width="1.85546875" style="172" customWidth="1"/>
    <col min="11010" max="11010" width="14.140625" style="172" customWidth="1"/>
    <col min="11011" max="11011" width="37.28515625" style="172" customWidth="1"/>
    <col min="11012" max="11023" width="15" style="172" customWidth="1"/>
    <col min="11024" max="11024" width="16.28515625" style="172" customWidth="1"/>
    <col min="11025" max="11264" width="14.28515625" style="172"/>
    <col min="11265" max="11265" width="1.85546875" style="172" customWidth="1"/>
    <col min="11266" max="11266" width="14.140625" style="172" customWidth="1"/>
    <col min="11267" max="11267" width="37.28515625" style="172" customWidth="1"/>
    <col min="11268" max="11279" width="15" style="172" customWidth="1"/>
    <col min="11280" max="11280" width="16.28515625" style="172" customWidth="1"/>
    <col min="11281" max="11520" width="14.28515625" style="172"/>
    <col min="11521" max="11521" width="1.85546875" style="172" customWidth="1"/>
    <col min="11522" max="11522" width="14.140625" style="172" customWidth="1"/>
    <col min="11523" max="11523" width="37.28515625" style="172" customWidth="1"/>
    <col min="11524" max="11535" width="15" style="172" customWidth="1"/>
    <col min="11536" max="11536" width="16.28515625" style="172" customWidth="1"/>
    <col min="11537" max="11776" width="14.28515625" style="172"/>
    <col min="11777" max="11777" width="1.85546875" style="172" customWidth="1"/>
    <col min="11778" max="11778" width="14.140625" style="172" customWidth="1"/>
    <col min="11779" max="11779" width="37.28515625" style="172" customWidth="1"/>
    <col min="11780" max="11791" width="15" style="172" customWidth="1"/>
    <col min="11792" max="11792" width="16.28515625" style="172" customWidth="1"/>
    <col min="11793" max="12032" width="14.28515625" style="172"/>
    <col min="12033" max="12033" width="1.85546875" style="172" customWidth="1"/>
    <col min="12034" max="12034" width="14.140625" style="172" customWidth="1"/>
    <col min="12035" max="12035" width="37.28515625" style="172" customWidth="1"/>
    <col min="12036" max="12047" width="15" style="172" customWidth="1"/>
    <col min="12048" max="12048" width="16.28515625" style="172" customWidth="1"/>
    <col min="12049" max="12288" width="14.28515625" style="172"/>
    <col min="12289" max="12289" width="1.85546875" style="172" customWidth="1"/>
    <col min="12290" max="12290" width="14.140625" style="172" customWidth="1"/>
    <col min="12291" max="12291" width="37.28515625" style="172" customWidth="1"/>
    <col min="12292" max="12303" width="15" style="172" customWidth="1"/>
    <col min="12304" max="12304" width="16.28515625" style="172" customWidth="1"/>
    <col min="12305" max="12544" width="14.28515625" style="172"/>
    <col min="12545" max="12545" width="1.85546875" style="172" customWidth="1"/>
    <col min="12546" max="12546" width="14.140625" style="172" customWidth="1"/>
    <col min="12547" max="12547" width="37.28515625" style="172" customWidth="1"/>
    <col min="12548" max="12559" width="15" style="172" customWidth="1"/>
    <col min="12560" max="12560" width="16.28515625" style="172" customWidth="1"/>
    <col min="12561" max="12800" width="14.28515625" style="172"/>
    <col min="12801" max="12801" width="1.85546875" style="172" customWidth="1"/>
    <col min="12802" max="12802" width="14.140625" style="172" customWidth="1"/>
    <col min="12803" max="12803" width="37.28515625" style="172" customWidth="1"/>
    <col min="12804" max="12815" width="15" style="172" customWidth="1"/>
    <col min="12816" max="12816" width="16.28515625" style="172" customWidth="1"/>
    <col min="12817" max="13056" width="14.28515625" style="172"/>
    <col min="13057" max="13057" width="1.85546875" style="172" customWidth="1"/>
    <col min="13058" max="13058" width="14.140625" style="172" customWidth="1"/>
    <col min="13059" max="13059" width="37.28515625" style="172" customWidth="1"/>
    <col min="13060" max="13071" width="15" style="172" customWidth="1"/>
    <col min="13072" max="13072" width="16.28515625" style="172" customWidth="1"/>
    <col min="13073" max="13312" width="14.28515625" style="172"/>
    <col min="13313" max="13313" width="1.85546875" style="172" customWidth="1"/>
    <col min="13314" max="13314" width="14.140625" style="172" customWidth="1"/>
    <col min="13315" max="13315" width="37.28515625" style="172" customWidth="1"/>
    <col min="13316" max="13327" width="15" style="172" customWidth="1"/>
    <col min="13328" max="13328" width="16.28515625" style="172" customWidth="1"/>
    <col min="13329" max="13568" width="14.28515625" style="172"/>
    <col min="13569" max="13569" width="1.85546875" style="172" customWidth="1"/>
    <col min="13570" max="13570" width="14.140625" style="172" customWidth="1"/>
    <col min="13571" max="13571" width="37.28515625" style="172" customWidth="1"/>
    <col min="13572" max="13583" width="15" style="172" customWidth="1"/>
    <col min="13584" max="13584" width="16.28515625" style="172" customWidth="1"/>
    <col min="13585" max="13824" width="14.28515625" style="172"/>
    <col min="13825" max="13825" width="1.85546875" style="172" customWidth="1"/>
    <col min="13826" max="13826" width="14.140625" style="172" customWidth="1"/>
    <col min="13827" max="13827" width="37.28515625" style="172" customWidth="1"/>
    <col min="13828" max="13839" width="15" style="172" customWidth="1"/>
    <col min="13840" max="13840" width="16.28515625" style="172" customWidth="1"/>
    <col min="13841" max="14080" width="14.28515625" style="172"/>
    <col min="14081" max="14081" width="1.85546875" style="172" customWidth="1"/>
    <col min="14082" max="14082" width="14.140625" style="172" customWidth="1"/>
    <col min="14083" max="14083" width="37.28515625" style="172" customWidth="1"/>
    <col min="14084" max="14095" width="15" style="172" customWidth="1"/>
    <col min="14096" max="14096" width="16.28515625" style="172" customWidth="1"/>
    <col min="14097" max="14336" width="14.28515625" style="172"/>
    <col min="14337" max="14337" width="1.85546875" style="172" customWidth="1"/>
    <col min="14338" max="14338" width="14.140625" style="172" customWidth="1"/>
    <col min="14339" max="14339" width="37.28515625" style="172" customWidth="1"/>
    <col min="14340" max="14351" width="15" style="172" customWidth="1"/>
    <col min="14352" max="14352" width="16.28515625" style="172" customWidth="1"/>
    <col min="14353" max="14592" width="14.28515625" style="172"/>
    <col min="14593" max="14593" width="1.85546875" style="172" customWidth="1"/>
    <col min="14594" max="14594" width="14.140625" style="172" customWidth="1"/>
    <col min="14595" max="14595" width="37.28515625" style="172" customWidth="1"/>
    <col min="14596" max="14607" width="15" style="172" customWidth="1"/>
    <col min="14608" max="14608" width="16.28515625" style="172" customWidth="1"/>
    <col min="14609" max="14848" width="14.28515625" style="172"/>
    <col min="14849" max="14849" width="1.85546875" style="172" customWidth="1"/>
    <col min="14850" max="14850" width="14.140625" style="172" customWidth="1"/>
    <col min="14851" max="14851" width="37.28515625" style="172" customWidth="1"/>
    <col min="14852" max="14863" width="15" style="172" customWidth="1"/>
    <col min="14864" max="14864" width="16.28515625" style="172" customWidth="1"/>
    <col min="14865" max="15104" width="14.28515625" style="172"/>
    <col min="15105" max="15105" width="1.85546875" style="172" customWidth="1"/>
    <col min="15106" max="15106" width="14.140625" style="172" customWidth="1"/>
    <col min="15107" max="15107" width="37.28515625" style="172" customWidth="1"/>
    <col min="15108" max="15119" width="15" style="172" customWidth="1"/>
    <col min="15120" max="15120" width="16.28515625" style="172" customWidth="1"/>
    <col min="15121" max="15360" width="14.28515625" style="172"/>
    <col min="15361" max="15361" width="1.85546875" style="172" customWidth="1"/>
    <col min="15362" max="15362" width="14.140625" style="172" customWidth="1"/>
    <col min="15363" max="15363" width="37.28515625" style="172" customWidth="1"/>
    <col min="15364" max="15375" width="15" style="172" customWidth="1"/>
    <col min="15376" max="15376" width="16.28515625" style="172" customWidth="1"/>
    <col min="15377" max="15616" width="14.28515625" style="172"/>
    <col min="15617" max="15617" width="1.85546875" style="172" customWidth="1"/>
    <col min="15618" max="15618" width="14.140625" style="172" customWidth="1"/>
    <col min="15619" max="15619" width="37.28515625" style="172" customWidth="1"/>
    <col min="15620" max="15631" width="15" style="172" customWidth="1"/>
    <col min="15632" max="15632" width="16.28515625" style="172" customWidth="1"/>
    <col min="15633" max="15872" width="14.28515625" style="172"/>
    <col min="15873" max="15873" width="1.85546875" style="172" customWidth="1"/>
    <col min="15874" max="15874" width="14.140625" style="172" customWidth="1"/>
    <col min="15875" max="15875" width="37.28515625" style="172" customWidth="1"/>
    <col min="15876" max="15887" width="15" style="172" customWidth="1"/>
    <col min="15888" max="15888" width="16.28515625" style="172" customWidth="1"/>
    <col min="15889" max="16128" width="14.28515625" style="172"/>
    <col min="16129" max="16129" width="1.85546875" style="172" customWidth="1"/>
    <col min="16130" max="16130" width="14.140625" style="172" customWidth="1"/>
    <col min="16131" max="16131" width="37.28515625" style="172" customWidth="1"/>
    <col min="16132" max="16143" width="15" style="172" customWidth="1"/>
    <col min="16144" max="16144" width="16.28515625" style="172" customWidth="1"/>
    <col min="16145" max="16384" width="14.28515625" style="172"/>
  </cols>
  <sheetData>
    <row r="1" spans="1:27" ht="20.25" customHeight="1">
      <c r="B1" s="171"/>
      <c r="C1" s="491" t="s">
        <v>184</v>
      </c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239"/>
      <c r="S1" s="239"/>
      <c r="T1" s="239"/>
      <c r="U1" s="239"/>
      <c r="V1" s="239"/>
      <c r="W1" s="239"/>
      <c r="X1" s="239"/>
      <c r="Y1" s="239"/>
      <c r="Z1" s="239"/>
      <c r="AA1" s="239"/>
    </row>
    <row r="2" spans="1:27" ht="16.5" thickBot="1">
      <c r="B2" s="171" t="s">
        <v>0</v>
      </c>
      <c r="C2" s="171" t="s">
        <v>0</v>
      </c>
      <c r="D2" s="171"/>
      <c r="E2" s="171"/>
      <c r="F2" s="171"/>
      <c r="G2" s="171" t="s">
        <v>0</v>
      </c>
      <c r="H2" s="171"/>
      <c r="I2" s="171"/>
      <c r="J2" s="171"/>
      <c r="K2" s="171"/>
      <c r="L2" s="171"/>
      <c r="M2" s="171" t="s">
        <v>0</v>
      </c>
      <c r="N2" s="171"/>
      <c r="O2" s="171"/>
      <c r="P2" s="171" t="s">
        <v>0</v>
      </c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27" ht="17.100000000000001" customHeight="1">
      <c r="A3" s="172" t="s">
        <v>0</v>
      </c>
      <c r="B3" s="171" t="s">
        <v>0</v>
      </c>
      <c r="C3" s="492" t="s">
        <v>122</v>
      </c>
      <c r="D3" s="240" t="s">
        <v>1</v>
      </c>
      <c r="E3" s="240" t="s">
        <v>2</v>
      </c>
      <c r="F3" s="240" t="s">
        <v>3</v>
      </c>
      <c r="G3" s="240" t="s">
        <v>4</v>
      </c>
      <c r="H3" s="240" t="s">
        <v>5</v>
      </c>
      <c r="I3" s="240" t="s">
        <v>6</v>
      </c>
      <c r="J3" s="240" t="s">
        <v>7</v>
      </c>
      <c r="K3" s="240" t="s">
        <v>8</v>
      </c>
      <c r="L3" s="240" t="s">
        <v>9</v>
      </c>
      <c r="M3" s="240" t="s">
        <v>10</v>
      </c>
      <c r="N3" s="240" t="s">
        <v>11</v>
      </c>
      <c r="O3" s="240" t="s">
        <v>12</v>
      </c>
      <c r="P3" s="241">
        <v>2013</v>
      </c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27" ht="10.5" customHeight="1">
      <c r="B4" s="171" t="s">
        <v>0</v>
      </c>
      <c r="C4" s="493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42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27" ht="17.100000000000001" customHeight="1" thickBot="1">
      <c r="B5" s="171"/>
      <c r="C5" s="494"/>
      <c r="D5" s="243" t="s">
        <v>13</v>
      </c>
      <c r="E5" s="244" t="s">
        <v>13</v>
      </c>
      <c r="F5" s="244" t="s">
        <v>13</v>
      </c>
      <c r="G5" s="244" t="s">
        <v>13</v>
      </c>
      <c r="H5" s="244" t="s">
        <v>13</v>
      </c>
      <c r="I5" s="244" t="s">
        <v>13</v>
      </c>
      <c r="J5" s="244" t="s">
        <v>13</v>
      </c>
      <c r="K5" s="244" t="s">
        <v>13</v>
      </c>
      <c r="L5" s="244" t="s">
        <v>13</v>
      </c>
      <c r="M5" s="244" t="s">
        <v>13</v>
      </c>
      <c r="N5" s="244" t="s">
        <v>13</v>
      </c>
      <c r="O5" s="244" t="s">
        <v>13</v>
      </c>
      <c r="P5" s="245" t="s">
        <v>13</v>
      </c>
      <c r="R5" s="239"/>
      <c r="S5" s="239"/>
      <c r="T5" s="239"/>
      <c r="U5" s="239"/>
      <c r="V5" s="239"/>
      <c r="W5" s="239"/>
      <c r="X5" s="239"/>
      <c r="Y5" s="239"/>
      <c r="Z5" s="239"/>
      <c r="AA5" s="239"/>
    </row>
    <row r="6" spans="1:27" ht="15.95" customHeight="1">
      <c r="B6" s="171" t="s">
        <v>43</v>
      </c>
      <c r="C6" s="287" t="s">
        <v>123</v>
      </c>
      <c r="D6" s="246">
        <v>176608550</v>
      </c>
      <c r="E6" s="246">
        <v>161685094</v>
      </c>
      <c r="F6" s="246">
        <v>165932119</v>
      </c>
      <c r="G6" s="246">
        <v>140003488</v>
      </c>
      <c r="H6" s="246">
        <v>133822602</v>
      </c>
      <c r="I6" s="246">
        <v>128761007</v>
      </c>
      <c r="J6" s="246">
        <v>135231496</v>
      </c>
      <c r="K6" s="246">
        <v>133384235</v>
      </c>
      <c r="L6" s="246">
        <v>129643692</v>
      </c>
      <c r="M6" s="246">
        <v>147573605</v>
      </c>
      <c r="N6" s="246">
        <v>157855882</v>
      </c>
      <c r="O6" s="246">
        <v>185817912</v>
      </c>
      <c r="P6" s="247">
        <f>SUM(D6:O6)</f>
        <v>1796319682</v>
      </c>
      <c r="Q6" s="248"/>
      <c r="R6" s="239"/>
      <c r="S6" s="239"/>
      <c r="T6" s="239"/>
      <c r="U6" s="239"/>
      <c r="V6" s="239"/>
      <c r="W6" s="239"/>
      <c r="X6" s="239"/>
      <c r="Y6" s="239"/>
      <c r="Z6" s="239"/>
      <c r="AA6" s="239"/>
    </row>
    <row r="7" spans="1:27" ht="15.95" customHeight="1">
      <c r="B7" s="171" t="s">
        <v>43</v>
      </c>
      <c r="C7" s="291" t="s">
        <v>124</v>
      </c>
      <c r="D7" s="249">
        <v>54543812</v>
      </c>
      <c r="E7" s="249">
        <v>49625018</v>
      </c>
      <c r="F7" s="249">
        <v>50078554</v>
      </c>
      <c r="G7" s="249">
        <v>51069940</v>
      </c>
      <c r="H7" s="249">
        <v>47488814</v>
      </c>
      <c r="I7" s="249">
        <v>45919600</v>
      </c>
      <c r="J7" s="249">
        <v>51559967</v>
      </c>
      <c r="K7" s="249">
        <v>50398974</v>
      </c>
      <c r="L7" s="249">
        <v>48028109</v>
      </c>
      <c r="M7" s="249">
        <v>49915192</v>
      </c>
      <c r="N7" s="249">
        <v>52671586</v>
      </c>
      <c r="O7" s="249">
        <v>58762431</v>
      </c>
      <c r="P7" s="250">
        <f t="shared" ref="P7:P32" si="0">SUM(D7:O7)</f>
        <v>610061997</v>
      </c>
      <c r="Q7" s="248" t="s">
        <v>0</v>
      </c>
      <c r="R7" s="239" t="s">
        <v>0</v>
      </c>
      <c r="S7" s="239"/>
      <c r="T7" s="239"/>
      <c r="U7" s="239"/>
      <c r="V7" s="239"/>
      <c r="W7" s="239"/>
      <c r="X7" s="239"/>
      <c r="Y7" s="239"/>
      <c r="Z7" s="239"/>
      <c r="AA7" s="239"/>
    </row>
    <row r="8" spans="1:27" ht="15.95" customHeight="1">
      <c r="B8" s="171" t="s">
        <v>43</v>
      </c>
      <c r="C8" s="295" t="s">
        <v>125</v>
      </c>
      <c r="D8" s="249">
        <v>60928457</v>
      </c>
      <c r="E8" s="249">
        <v>53640928</v>
      </c>
      <c r="F8" s="249">
        <v>57971421</v>
      </c>
      <c r="G8" s="251">
        <v>48065702</v>
      </c>
      <c r="H8" s="251">
        <v>47419347</v>
      </c>
      <c r="I8" s="251">
        <v>47238199</v>
      </c>
      <c r="J8" s="251">
        <v>50447521</v>
      </c>
      <c r="K8" s="251">
        <v>51864168</v>
      </c>
      <c r="L8" s="251">
        <v>50809187</v>
      </c>
      <c r="M8" s="251">
        <v>57198184</v>
      </c>
      <c r="N8" s="251">
        <v>59405152</v>
      </c>
      <c r="O8" s="251">
        <v>71150037</v>
      </c>
      <c r="P8" s="252">
        <f t="shared" si="0"/>
        <v>656138303</v>
      </c>
      <c r="Q8" s="248"/>
      <c r="R8" s="239" t="s">
        <v>0</v>
      </c>
      <c r="S8" s="239"/>
      <c r="T8" s="239"/>
      <c r="U8" s="239"/>
      <c r="V8" s="239"/>
      <c r="W8" s="239"/>
      <c r="X8" s="239"/>
      <c r="Y8" s="239"/>
      <c r="Z8" s="239"/>
      <c r="AA8" s="239"/>
    </row>
    <row r="9" spans="1:27" ht="15.95" customHeight="1">
      <c r="B9" s="171" t="s">
        <v>43</v>
      </c>
      <c r="C9" s="291" t="s">
        <v>126</v>
      </c>
      <c r="D9" s="251">
        <v>29152762</v>
      </c>
      <c r="E9" s="251">
        <v>25992561</v>
      </c>
      <c r="F9" s="251">
        <v>26611764</v>
      </c>
      <c r="G9" s="253">
        <v>22245630</v>
      </c>
      <c r="H9" s="253">
        <v>21475428</v>
      </c>
      <c r="I9" s="253">
        <v>20994394</v>
      </c>
      <c r="J9" s="253">
        <v>22587760</v>
      </c>
      <c r="K9" s="253">
        <v>23102937</v>
      </c>
      <c r="L9" s="253">
        <v>23123832</v>
      </c>
      <c r="M9" s="253">
        <v>26050210</v>
      </c>
      <c r="N9" s="253">
        <v>26142654</v>
      </c>
      <c r="O9" s="253">
        <v>32032982</v>
      </c>
      <c r="P9" s="254">
        <f t="shared" si="0"/>
        <v>299512914</v>
      </c>
      <c r="Q9" s="248"/>
      <c r="R9" s="239"/>
      <c r="S9" s="239"/>
      <c r="T9" s="239"/>
      <c r="U9" s="239"/>
      <c r="V9" s="239"/>
      <c r="W9" s="239"/>
      <c r="X9" s="239"/>
      <c r="Y9" s="239"/>
      <c r="Z9" s="239"/>
      <c r="AA9" s="239"/>
    </row>
    <row r="10" spans="1:27" ht="15.95" customHeight="1">
      <c r="B10" s="171" t="s">
        <v>43</v>
      </c>
      <c r="C10" s="291" t="s">
        <v>127</v>
      </c>
      <c r="D10" s="253">
        <v>17696534</v>
      </c>
      <c r="E10" s="253">
        <v>17525712</v>
      </c>
      <c r="F10" s="253">
        <v>18016969</v>
      </c>
      <c r="G10" s="249">
        <v>13367666</v>
      </c>
      <c r="H10" s="249">
        <v>14938138</v>
      </c>
      <c r="I10" s="249">
        <v>15046215</v>
      </c>
      <c r="J10" s="249">
        <v>16549148</v>
      </c>
      <c r="K10" s="249">
        <v>17009306</v>
      </c>
      <c r="L10" s="249">
        <v>15622039</v>
      </c>
      <c r="M10" s="249">
        <v>15971124</v>
      </c>
      <c r="N10" s="249">
        <v>17027910</v>
      </c>
      <c r="O10" s="249">
        <v>20540072</v>
      </c>
      <c r="P10" s="254">
        <f t="shared" si="0"/>
        <v>199310833</v>
      </c>
      <c r="Q10" s="248" t="s">
        <v>0</v>
      </c>
      <c r="R10" s="239" t="s">
        <v>0</v>
      </c>
      <c r="S10" s="239"/>
      <c r="T10" s="239"/>
      <c r="U10" s="239"/>
      <c r="V10" s="239"/>
      <c r="W10" s="239"/>
      <c r="X10" s="239"/>
      <c r="Y10" s="239"/>
      <c r="Z10" s="239"/>
      <c r="AA10" s="239"/>
    </row>
    <row r="11" spans="1:27" ht="15.95" customHeight="1">
      <c r="B11" s="171" t="s">
        <v>43</v>
      </c>
      <c r="C11" s="291" t="s">
        <v>128</v>
      </c>
      <c r="D11" s="251">
        <v>1077163</v>
      </c>
      <c r="E11" s="251">
        <v>522574</v>
      </c>
      <c r="F11" s="251">
        <v>589456</v>
      </c>
      <c r="G11" s="251">
        <v>1440872</v>
      </c>
      <c r="H11" s="251">
        <v>1458512</v>
      </c>
      <c r="I11" s="251">
        <v>970852</v>
      </c>
      <c r="J11" s="251">
        <v>1070631</v>
      </c>
      <c r="K11" s="251">
        <v>667310</v>
      </c>
      <c r="L11" s="251">
        <v>2249309</v>
      </c>
      <c r="M11" s="251">
        <v>589816</v>
      </c>
      <c r="N11" s="251">
        <v>957560</v>
      </c>
      <c r="O11" s="251">
        <v>524586</v>
      </c>
      <c r="P11" s="254">
        <f t="shared" si="0"/>
        <v>12118641</v>
      </c>
      <c r="Q11" s="248"/>
      <c r="R11" s="239"/>
      <c r="S11" s="239"/>
      <c r="T11" s="239"/>
      <c r="U11" s="255"/>
      <c r="V11" s="255"/>
      <c r="W11" s="239"/>
      <c r="X11" s="239"/>
      <c r="Y11" s="239"/>
      <c r="Z11" s="239"/>
      <c r="AA11" s="239"/>
    </row>
    <row r="12" spans="1:27" ht="15.95" customHeight="1" thickBot="1">
      <c r="B12" s="171" t="s">
        <v>0</v>
      </c>
      <c r="C12" s="299" t="s">
        <v>43</v>
      </c>
      <c r="D12" s="256">
        <v>340007278</v>
      </c>
      <c r="E12" s="256">
        <v>308991887</v>
      </c>
      <c r="F12" s="256">
        <v>319200283</v>
      </c>
      <c r="G12" s="256">
        <v>276193298</v>
      </c>
      <c r="H12" s="256">
        <v>266602841</v>
      </c>
      <c r="I12" s="256">
        <v>258930267</v>
      </c>
      <c r="J12" s="256">
        <v>277446523</v>
      </c>
      <c r="K12" s="256">
        <v>276426930</v>
      </c>
      <c r="L12" s="256">
        <v>269476168</v>
      </c>
      <c r="M12" s="256">
        <v>297298131</v>
      </c>
      <c r="N12" s="256">
        <v>314060744</v>
      </c>
      <c r="O12" s="256">
        <v>368828020</v>
      </c>
      <c r="P12" s="257">
        <f t="shared" si="0"/>
        <v>3573462370</v>
      </c>
      <c r="Q12" s="258"/>
      <c r="R12" s="239" t="s">
        <v>0</v>
      </c>
      <c r="S12" s="239"/>
      <c r="T12" s="239"/>
      <c r="U12" s="259"/>
      <c r="V12" s="239"/>
      <c r="W12" s="239"/>
      <c r="X12" s="239"/>
      <c r="Y12" s="239"/>
      <c r="Z12" s="239"/>
      <c r="AA12" s="239"/>
    </row>
    <row r="13" spans="1:27" ht="15.95" customHeight="1">
      <c r="B13" s="171" t="s">
        <v>182</v>
      </c>
      <c r="C13" s="291" t="s">
        <v>129</v>
      </c>
      <c r="D13" s="260">
        <v>131285343</v>
      </c>
      <c r="E13" s="260">
        <v>117877272</v>
      </c>
      <c r="F13" s="260">
        <v>121805993</v>
      </c>
      <c r="G13" s="260">
        <v>104747912</v>
      </c>
      <c r="H13" s="260">
        <v>100644682</v>
      </c>
      <c r="I13" s="260">
        <v>98656334</v>
      </c>
      <c r="J13" s="260">
        <v>105383545</v>
      </c>
      <c r="K13" s="260">
        <v>105923089</v>
      </c>
      <c r="L13" s="260">
        <v>103871653</v>
      </c>
      <c r="M13" s="260">
        <v>115540165</v>
      </c>
      <c r="N13" s="260">
        <v>121420441</v>
      </c>
      <c r="O13" s="260">
        <v>144842777</v>
      </c>
      <c r="P13" s="261">
        <f t="shared" si="0"/>
        <v>1371999206</v>
      </c>
      <c r="Q13" s="258"/>
      <c r="R13" s="239" t="s">
        <v>0</v>
      </c>
      <c r="S13" s="239"/>
      <c r="T13" s="239"/>
      <c r="U13" s="259"/>
      <c r="V13" s="239"/>
      <c r="W13" s="239"/>
      <c r="X13" s="239"/>
      <c r="Y13" s="239"/>
      <c r="Z13" s="239"/>
      <c r="AA13" s="239"/>
    </row>
    <row r="14" spans="1:27" ht="15.95" customHeight="1">
      <c r="B14" s="171" t="s">
        <v>182</v>
      </c>
      <c r="C14" s="291" t="s">
        <v>130</v>
      </c>
      <c r="D14" s="260">
        <v>91460438</v>
      </c>
      <c r="E14" s="260">
        <v>83450352</v>
      </c>
      <c r="F14" s="260">
        <v>88794106</v>
      </c>
      <c r="G14" s="260">
        <v>81258296</v>
      </c>
      <c r="H14" s="260">
        <v>82847925</v>
      </c>
      <c r="I14" s="260">
        <v>80090320</v>
      </c>
      <c r="J14" s="260">
        <v>84312913</v>
      </c>
      <c r="K14" s="260">
        <v>87615810</v>
      </c>
      <c r="L14" s="260">
        <v>82173745</v>
      </c>
      <c r="M14" s="260">
        <v>89294596</v>
      </c>
      <c r="N14" s="260">
        <v>88112637</v>
      </c>
      <c r="O14" s="260">
        <v>97610515</v>
      </c>
      <c r="P14" s="254">
        <f t="shared" si="0"/>
        <v>1037021653</v>
      </c>
      <c r="Q14" s="258"/>
      <c r="R14" s="239" t="s">
        <v>0</v>
      </c>
      <c r="S14" s="239"/>
      <c r="T14" s="239"/>
      <c r="U14" s="259"/>
      <c r="V14" s="239"/>
      <c r="W14" s="239"/>
      <c r="X14" s="239"/>
      <c r="Y14" s="239"/>
      <c r="Z14" s="239"/>
      <c r="AA14" s="239"/>
    </row>
    <row r="15" spans="1:27" ht="15.95" customHeight="1">
      <c r="B15" s="171" t="s">
        <v>182</v>
      </c>
      <c r="C15" s="291" t="s">
        <v>131</v>
      </c>
      <c r="D15" s="260">
        <v>86280452</v>
      </c>
      <c r="E15" s="260">
        <v>77920524</v>
      </c>
      <c r="F15" s="260">
        <v>83228480</v>
      </c>
      <c r="G15" s="260">
        <v>73997056</v>
      </c>
      <c r="H15" s="260">
        <v>73476802</v>
      </c>
      <c r="I15" s="260">
        <v>73097682</v>
      </c>
      <c r="J15" s="260">
        <v>75222540</v>
      </c>
      <c r="K15" s="260">
        <v>78384756</v>
      </c>
      <c r="L15" s="260">
        <v>73059375</v>
      </c>
      <c r="M15" s="260">
        <v>79228423</v>
      </c>
      <c r="N15" s="260">
        <v>78820441</v>
      </c>
      <c r="O15" s="260">
        <v>90620353</v>
      </c>
      <c r="P15" s="254">
        <f t="shared" si="0"/>
        <v>943336884</v>
      </c>
      <c r="Q15" s="258"/>
      <c r="R15" s="239" t="s">
        <v>0</v>
      </c>
      <c r="S15" s="239"/>
      <c r="T15" s="239"/>
      <c r="U15" s="239"/>
      <c r="V15" s="239"/>
      <c r="W15" s="239"/>
      <c r="X15" s="239"/>
      <c r="Y15" s="239"/>
      <c r="Z15" s="239"/>
      <c r="AA15" s="239"/>
    </row>
    <row r="16" spans="1:27" ht="15.95" customHeight="1">
      <c r="B16" s="171" t="s">
        <v>182</v>
      </c>
      <c r="C16" s="291" t="s">
        <v>132</v>
      </c>
      <c r="D16" s="260">
        <v>19307681</v>
      </c>
      <c r="E16" s="260">
        <v>17454248</v>
      </c>
      <c r="F16" s="260">
        <v>18275949</v>
      </c>
      <c r="G16" s="260">
        <v>15151859</v>
      </c>
      <c r="H16" s="260">
        <v>14995703</v>
      </c>
      <c r="I16" s="260">
        <v>15107846</v>
      </c>
      <c r="J16" s="260">
        <v>16889054</v>
      </c>
      <c r="K16" s="260">
        <v>17598486</v>
      </c>
      <c r="L16" s="260">
        <v>14575671</v>
      </c>
      <c r="M16" s="260">
        <v>15780849</v>
      </c>
      <c r="N16" s="260">
        <v>17369252</v>
      </c>
      <c r="O16" s="260">
        <v>21037908</v>
      </c>
      <c r="P16" s="254">
        <f t="shared" si="0"/>
        <v>203544506</v>
      </c>
      <c r="Q16" s="258"/>
      <c r="R16" s="239"/>
      <c r="S16" s="239"/>
      <c r="T16" s="239"/>
      <c r="U16" s="239"/>
      <c r="V16" s="239"/>
      <c r="W16" s="239"/>
      <c r="X16" s="239"/>
      <c r="Y16" s="239"/>
      <c r="Z16" s="239"/>
      <c r="AA16" s="239"/>
    </row>
    <row r="17" spans="2:27" ht="15.95" customHeight="1">
      <c r="B17" s="171" t="s">
        <v>182</v>
      </c>
      <c r="C17" s="291" t="s">
        <v>133</v>
      </c>
      <c r="D17" s="260">
        <v>37831204</v>
      </c>
      <c r="E17" s="260">
        <v>33512504</v>
      </c>
      <c r="F17" s="260">
        <v>37502214</v>
      </c>
      <c r="G17" s="260">
        <v>34183484</v>
      </c>
      <c r="H17" s="260">
        <v>34050865</v>
      </c>
      <c r="I17" s="260">
        <v>33870894</v>
      </c>
      <c r="J17" s="260">
        <v>38338315</v>
      </c>
      <c r="K17" s="260">
        <v>39451747</v>
      </c>
      <c r="L17" s="260">
        <v>36202194</v>
      </c>
      <c r="M17" s="260">
        <v>38465297</v>
      </c>
      <c r="N17" s="260">
        <v>36866671</v>
      </c>
      <c r="O17" s="260">
        <v>41335495</v>
      </c>
      <c r="P17" s="254">
        <f t="shared" si="0"/>
        <v>441610884</v>
      </c>
      <c r="Q17" s="258"/>
      <c r="R17" s="239" t="s">
        <v>0</v>
      </c>
      <c r="S17" s="239"/>
      <c r="T17" s="239"/>
      <c r="U17" s="239"/>
      <c r="V17" s="239"/>
      <c r="W17" s="239"/>
      <c r="X17" s="239"/>
      <c r="Y17" s="239"/>
      <c r="Z17" s="239"/>
      <c r="AA17" s="239"/>
    </row>
    <row r="18" spans="2:27" ht="17.100000000000001" customHeight="1">
      <c r="B18" s="171" t="s">
        <v>182</v>
      </c>
      <c r="C18" s="291" t="s">
        <v>134</v>
      </c>
      <c r="D18" s="260">
        <v>37033259</v>
      </c>
      <c r="E18" s="260">
        <v>38371168</v>
      </c>
      <c r="F18" s="260">
        <v>38401913</v>
      </c>
      <c r="G18" s="260">
        <v>36402692</v>
      </c>
      <c r="H18" s="260">
        <v>36756040</v>
      </c>
      <c r="I18" s="260">
        <v>39293870</v>
      </c>
      <c r="J18" s="260">
        <v>40129556</v>
      </c>
      <c r="K18" s="260">
        <v>36300037</v>
      </c>
      <c r="L18" s="260">
        <v>29659710</v>
      </c>
      <c r="M18" s="260">
        <v>36607480</v>
      </c>
      <c r="N18" s="260">
        <v>43571625</v>
      </c>
      <c r="O18" s="260">
        <v>36077371</v>
      </c>
      <c r="P18" s="254">
        <f t="shared" si="0"/>
        <v>448604721</v>
      </c>
      <c r="Q18" s="258"/>
      <c r="R18" s="239"/>
      <c r="S18" s="239"/>
      <c r="T18" s="239"/>
      <c r="U18" s="239"/>
      <c r="V18" s="239"/>
      <c r="W18" s="239"/>
      <c r="X18" s="239"/>
      <c r="Y18" s="239"/>
      <c r="Z18" s="239"/>
      <c r="AA18" s="239"/>
    </row>
    <row r="19" spans="2:27" ht="17.100000000000001" customHeight="1" thickBot="1">
      <c r="B19" s="171"/>
      <c r="C19" s="299" t="s">
        <v>44</v>
      </c>
      <c r="D19" s="262">
        <v>403198377</v>
      </c>
      <c r="E19" s="262">
        <v>368586068</v>
      </c>
      <c r="F19" s="262">
        <v>388008655</v>
      </c>
      <c r="G19" s="262">
        <v>345741299</v>
      </c>
      <c r="H19" s="262">
        <v>342772017</v>
      </c>
      <c r="I19" s="262">
        <v>340116946</v>
      </c>
      <c r="J19" s="262">
        <v>360275923</v>
      </c>
      <c r="K19" s="262">
        <v>365273925</v>
      </c>
      <c r="L19" s="262">
        <v>339542348</v>
      </c>
      <c r="M19" s="262">
        <v>374916810</v>
      </c>
      <c r="N19" s="262">
        <v>386161067</v>
      </c>
      <c r="O19" s="262">
        <v>431524419</v>
      </c>
      <c r="P19" s="263">
        <f t="shared" si="0"/>
        <v>4446117854</v>
      </c>
      <c r="Q19" s="258"/>
      <c r="R19" s="239"/>
      <c r="S19" s="239"/>
      <c r="T19" s="239"/>
      <c r="U19" s="239"/>
      <c r="V19" s="239"/>
      <c r="W19" s="239"/>
      <c r="X19" s="239"/>
      <c r="Y19" s="239"/>
      <c r="Z19" s="239"/>
      <c r="AA19" s="239"/>
    </row>
    <row r="20" spans="2:27" ht="17.100000000000001" customHeight="1">
      <c r="B20" s="171" t="s">
        <v>183</v>
      </c>
      <c r="C20" s="291" t="s">
        <v>136</v>
      </c>
      <c r="D20" s="260">
        <v>51841723</v>
      </c>
      <c r="E20" s="260">
        <v>45554675</v>
      </c>
      <c r="F20" s="260">
        <v>47470898</v>
      </c>
      <c r="G20" s="260">
        <v>36195293</v>
      </c>
      <c r="H20" s="260">
        <v>33458260</v>
      </c>
      <c r="I20" s="260">
        <v>34691014</v>
      </c>
      <c r="J20" s="260">
        <v>39284249</v>
      </c>
      <c r="K20" s="260">
        <v>41925456</v>
      </c>
      <c r="L20" s="260">
        <v>34573120</v>
      </c>
      <c r="M20" s="260">
        <v>36336279</v>
      </c>
      <c r="N20" s="260">
        <v>39945684</v>
      </c>
      <c r="O20" s="260">
        <v>51460280</v>
      </c>
      <c r="P20" s="254">
        <f t="shared" si="0"/>
        <v>492736931</v>
      </c>
      <c r="Q20" s="258"/>
      <c r="R20" s="239" t="s">
        <v>0</v>
      </c>
      <c r="S20" s="239"/>
      <c r="T20" s="239"/>
      <c r="U20" s="239"/>
      <c r="V20" s="239"/>
      <c r="W20" s="239"/>
      <c r="X20" s="239"/>
      <c r="Y20" s="239"/>
      <c r="Z20" s="239"/>
      <c r="AA20" s="239"/>
    </row>
    <row r="21" spans="2:27" ht="17.100000000000001" customHeight="1">
      <c r="B21" s="171" t="s">
        <v>183</v>
      </c>
      <c r="C21" s="291" t="s">
        <v>135</v>
      </c>
      <c r="D21" s="260">
        <v>31117496</v>
      </c>
      <c r="E21" s="260">
        <v>28771403</v>
      </c>
      <c r="F21" s="260">
        <v>27656732</v>
      </c>
      <c r="G21" s="260">
        <v>24534574</v>
      </c>
      <c r="H21" s="260">
        <v>22890074</v>
      </c>
      <c r="I21" s="260">
        <v>22659228</v>
      </c>
      <c r="J21" s="260">
        <v>25169694</v>
      </c>
      <c r="K21" s="260">
        <v>25969235</v>
      </c>
      <c r="L21" s="260">
        <v>22671786</v>
      </c>
      <c r="M21" s="260">
        <v>24881030</v>
      </c>
      <c r="N21" s="260">
        <v>26153432</v>
      </c>
      <c r="O21" s="260">
        <v>27935840</v>
      </c>
      <c r="P21" s="254">
        <f t="shared" si="0"/>
        <v>310410524</v>
      </c>
      <c r="Q21" s="258"/>
      <c r="R21" s="239"/>
      <c r="S21" s="239"/>
      <c r="T21" s="239"/>
      <c r="U21" s="239"/>
      <c r="V21" s="239"/>
      <c r="W21" s="239"/>
      <c r="X21" s="239"/>
      <c r="Y21" s="239"/>
      <c r="Z21" s="239"/>
      <c r="AA21" s="239"/>
    </row>
    <row r="22" spans="2:27" ht="17.100000000000001" customHeight="1">
      <c r="B22" s="171" t="s">
        <v>183</v>
      </c>
      <c r="C22" s="291" t="s">
        <v>137</v>
      </c>
      <c r="D22" s="260">
        <v>14080017</v>
      </c>
      <c r="E22" s="260">
        <v>12329533</v>
      </c>
      <c r="F22" s="260">
        <v>13179899</v>
      </c>
      <c r="G22" s="260">
        <v>11362510</v>
      </c>
      <c r="H22" s="260">
        <v>11272219</v>
      </c>
      <c r="I22" s="260">
        <v>10604967</v>
      </c>
      <c r="J22" s="260">
        <v>11811580</v>
      </c>
      <c r="K22" s="260">
        <v>12295263</v>
      </c>
      <c r="L22" s="260">
        <v>10939459</v>
      </c>
      <c r="M22" s="260">
        <v>11856278</v>
      </c>
      <c r="N22" s="260">
        <v>12092297</v>
      </c>
      <c r="O22" s="260">
        <v>14059992</v>
      </c>
      <c r="P22" s="254">
        <f t="shared" si="0"/>
        <v>145884014</v>
      </c>
      <c r="Q22" s="258"/>
      <c r="R22" s="239"/>
      <c r="S22" s="239" t="s">
        <v>0</v>
      </c>
      <c r="T22" s="239"/>
      <c r="U22" s="239"/>
      <c r="V22" s="239"/>
      <c r="W22" s="239"/>
      <c r="X22" s="239"/>
      <c r="Y22" s="239"/>
      <c r="Z22" s="239"/>
      <c r="AA22" s="239"/>
    </row>
    <row r="23" spans="2:27" ht="17.100000000000001" customHeight="1">
      <c r="B23" s="171" t="s">
        <v>183</v>
      </c>
      <c r="C23" s="291" t="s">
        <v>138</v>
      </c>
      <c r="D23" s="260">
        <v>27642105</v>
      </c>
      <c r="E23" s="260">
        <v>24799052</v>
      </c>
      <c r="F23" s="260">
        <v>24898346</v>
      </c>
      <c r="G23" s="260">
        <v>20881937</v>
      </c>
      <c r="H23" s="260">
        <v>21303025</v>
      </c>
      <c r="I23" s="260">
        <v>22584891</v>
      </c>
      <c r="J23" s="260">
        <v>26706794</v>
      </c>
      <c r="K23" s="260">
        <v>27906118</v>
      </c>
      <c r="L23" s="260">
        <v>26815152</v>
      </c>
      <c r="M23" s="260">
        <v>28774619</v>
      </c>
      <c r="N23" s="260">
        <v>27419220</v>
      </c>
      <c r="O23" s="260">
        <v>32477510</v>
      </c>
      <c r="P23" s="254">
        <f t="shared" si="0"/>
        <v>312208769</v>
      </c>
      <c r="Q23" s="258"/>
      <c r="R23" s="239" t="s">
        <v>0</v>
      </c>
      <c r="S23" s="239" t="s">
        <v>0</v>
      </c>
      <c r="T23" s="239"/>
      <c r="U23" s="239"/>
      <c r="V23" s="239"/>
      <c r="W23" s="239"/>
      <c r="X23" s="239"/>
      <c r="Y23" s="239"/>
      <c r="Z23" s="239"/>
      <c r="AA23" s="239"/>
    </row>
    <row r="24" spans="2:27" ht="17.100000000000001" customHeight="1">
      <c r="B24" s="171" t="s">
        <v>183</v>
      </c>
      <c r="C24" s="291" t="s">
        <v>139</v>
      </c>
      <c r="D24" s="260">
        <v>9723904</v>
      </c>
      <c r="E24" s="260">
        <v>8478818</v>
      </c>
      <c r="F24" s="260">
        <v>9564600</v>
      </c>
      <c r="G24" s="260">
        <v>8606566</v>
      </c>
      <c r="H24" s="260">
        <v>7901032</v>
      </c>
      <c r="I24" s="260">
        <v>7841408</v>
      </c>
      <c r="J24" s="260">
        <v>8644804</v>
      </c>
      <c r="K24" s="260">
        <v>9041370</v>
      </c>
      <c r="L24" s="260">
        <v>7904148</v>
      </c>
      <c r="M24" s="260">
        <v>8697794</v>
      </c>
      <c r="N24" s="260">
        <v>8773624</v>
      </c>
      <c r="O24" s="260">
        <v>10888478</v>
      </c>
      <c r="P24" s="254">
        <f t="shared" si="0"/>
        <v>106066546</v>
      </c>
      <c r="Q24" s="258"/>
      <c r="R24" s="239" t="s">
        <v>0</v>
      </c>
      <c r="S24" s="239" t="s">
        <v>0</v>
      </c>
      <c r="T24" s="239"/>
      <c r="U24" s="239"/>
      <c r="V24" s="239"/>
      <c r="W24" s="239"/>
      <c r="X24" s="239"/>
      <c r="Y24" s="239"/>
      <c r="Z24" s="239"/>
      <c r="AA24" s="239"/>
    </row>
    <row r="25" spans="2:27" ht="17.100000000000001" customHeight="1">
      <c r="B25" s="171" t="s">
        <v>183</v>
      </c>
      <c r="C25" s="291" t="s">
        <v>134</v>
      </c>
      <c r="D25" s="260">
        <v>101190663</v>
      </c>
      <c r="E25" s="260">
        <v>95150307</v>
      </c>
      <c r="F25" s="260">
        <v>107408498</v>
      </c>
      <c r="G25" s="260">
        <v>103279423</v>
      </c>
      <c r="H25" s="260">
        <v>104857993</v>
      </c>
      <c r="I25" s="260">
        <v>96451348</v>
      </c>
      <c r="J25" s="260">
        <v>98987999</v>
      </c>
      <c r="K25" s="260">
        <v>97379573</v>
      </c>
      <c r="L25" s="260">
        <v>94203959</v>
      </c>
      <c r="M25" s="260">
        <v>86982123</v>
      </c>
      <c r="N25" s="260">
        <v>91706567</v>
      </c>
      <c r="O25" s="260">
        <v>93894965</v>
      </c>
      <c r="P25" s="254">
        <f t="shared" si="0"/>
        <v>1171493418</v>
      </c>
      <c r="Q25" s="258"/>
      <c r="R25" s="239"/>
      <c r="S25" s="239"/>
      <c r="T25" s="239"/>
      <c r="U25" s="239"/>
      <c r="V25" s="239"/>
      <c r="W25" s="239"/>
      <c r="X25" s="239"/>
      <c r="Y25" s="239"/>
      <c r="Z25" s="239"/>
      <c r="AA25" s="239"/>
    </row>
    <row r="26" spans="2:27" ht="17.100000000000001" customHeight="1" thickBot="1">
      <c r="B26" s="171" t="s">
        <v>0</v>
      </c>
      <c r="C26" s="299" t="s">
        <v>45</v>
      </c>
      <c r="D26" s="262">
        <v>235595908</v>
      </c>
      <c r="E26" s="262">
        <v>215083788</v>
      </c>
      <c r="F26" s="262">
        <v>230178973</v>
      </c>
      <c r="G26" s="262">
        <v>204860303</v>
      </c>
      <c r="H26" s="262">
        <v>201682603</v>
      </c>
      <c r="I26" s="262">
        <v>194832856</v>
      </c>
      <c r="J26" s="262">
        <v>210605120</v>
      </c>
      <c r="K26" s="262">
        <v>214517015</v>
      </c>
      <c r="L26" s="262">
        <v>197107624</v>
      </c>
      <c r="M26" s="262">
        <v>197528123</v>
      </c>
      <c r="N26" s="262">
        <v>206090824</v>
      </c>
      <c r="O26" s="262">
        <v>230717065</v>
      </c>
      <c r="P26" s="263">
        <f t="shared" si="0"/>
        <v>2538800202</v>
      </c>
      <c r="Q26" s="258"/>
      <c r="R26" s="239"/>
      <c r="S26" s="239"/>
      <c r="T26" s="239"/>
      <c r="U26" s="239"/>
      <c r="V26" s="239"/>
      <c r="W26" s="239"/>
      <c r="X26" s="239"/>
      <c r="Y26" s="239"/>
      <c r="Z26" s="239"/>
      <c r="AA26" s="239"/>
    </row>
    <row r="27" spans="2:27" ht="17.100000000000001" customHeight="1">
      <c r="B27" s="171"/>
      <c r="C27" s="264" t="s">
        <v>140</v>
      </c>
      <c r="D27" s="265">
        <v>74400000</v>
      </c>
      <c r="E27" s="265">
        <v>67200000</v>
      </c>
      <c r="F27" s="266">
        <v>74300000</v>
      </c>
      <c r="G27" s="265">
        <v>72000000</v>
      </c>
      <c r="H27" s="265">
        <v>74400000</v>
      </c>
      <c r="I27" s="265">
        <v>72000000</v>
      </c>
      <c r="J27" s="265">
        <v>74400000</v>
      </c>
      <c r="K27" s="265">
        <v>74400000</v>
      </c>
      <c r="L27" s="265">
        <v>72000000</v>
      </c>
      <c r="M27" s="265">
        <v>83440000</v>
      </c>
      <c r="N27" s="265">
        <v>72000000</v>
      </c>
      <c r="O27" s="265">
        <v>74400000</v>
      </c>
      <c r="P27" s="267">
        <f t="shared" si="0"/>
        <v>884940000</v>
      </c>
      <c r="Q27" s="258"/>
      <c r="R27" s="239"/>
      <c r="S27" s="239" t="s">
        <v>0</v>
      </c>
      <c r="T27" s="239"/>
      <c r="U27" s="239"/>
      <c r="V27" s="239"/>
      <c r="W27" s="239"/>
      <c r="X27" s="239"/>
      <c r="Y27" s="239"/>
      <c r="Z27" s="239"/>
      <c r="AA27" s="239"/>
    </row>
    <row r="28" spans="2:27" ht="17.100000000000001" customHeight="1">
      <c r="B28" s="171"/>
      <c r="C28" s="268" t="s">
        <v>38</v>
      </c>
      <c r="D28" s="269">
        <v>0</v>
      </c>
      <c r="E28" s="269">
        <v>0</v>
      </c>
      <c r="F28" s="269">
        <v>0</v>
      </c>
      <c r="G28" s="269">
        <v>0</v>
      </c>
      <c r="H28" s="269">
        <v>0</v>
      </c>
      <c r="I28" s="269">
        <v>0</v>
      </c>
      <c r="J28" s="269">
        <v>0</v>
      </c>
      <c r="K28" s="269">
        <v>0</v>
      </c>
      <c r="L28" s="269">
        <v>0</v>
      </c>
      <c r="M28" s="269">
        <v>0</v>
      </c>
      <c r="N28" s="269">
        <v>0</v>
      </c>
      <c r="O28" s="269">
        <v>0</v>
      </c>
      <c r="P28" s="270">
        <f t="shared" si="0"/>
        <v>0</v>
      </c>
      <c r="Q28" s="258"/>
      <c r="R28" s="239"/>
      <c r="S28" s="239"/>
      <c r="T28" s="239"/>
      <c r="U28" s="239"/>
      <c r="V28" s="239"/>
      <c r="W28" s="239"/>
      <c r="X28" s="239"/>
      <c r="Y28" s="239"/>
      <c r="Z28" s="239"/>
      <c r="AA28" s="239"/>
    </row>
    <row r="29" spans="2:27" ht="17.100000000000001" customHeight="1" thickBot="1">
      <c r="B29" s="171" t="s">
        <v>46</v>
      </c>
      <c r="C29" s="275" t="s">
        <v>46</v>
      </c>
      <c r="D29" s="271">
        <v>30684103</v>
      </c>
      <c r="E29" s="271">
        <v>27469841</v>
      </c>
      <c r="F29" s="271">
        <v>28070359</v>
      </c>
      <c r="G29" s="271">
        <v>22383468</v>
      </c>
      <c r="H29" s="271">
        <v>19249137</v>
      </c>
      <c r="I29" s="271">
        <v>18937651</v>
      </c>
      <c r="J29" s="271">
        <v>19791343</v>
      </c>
      <c r="K29" s="271">
        <v>20431059</v>
      </c>
      <c r="L29" s="271">
        <v>19633255</v>
      </c>
      <c r="M29" s="271">
        <v>23178086</v>
      </c>
      <c r="N29" s="271">
        <v>25498301</v>
      </c>
      <c r="O29" s="271">
        <v>33314696</v>
      </c>
      <c r="P29" s="272">
        <f t="shared" si="0"/>
        <v>288641299</v>
      </c>
      <c r="Q29" s="258"/>
      <c r="R29" s="259"/>
      <c r="S29" s="239" t="s">
        <v>0</v>
      </c>
      <c r="T29" s="239"/>
      <c r="U29" s="239"/>
      <c r="V29" s="239"/>
      <c r="W29" s="239"/>
      <c r="X29" s="239"/>
      <c r="Y29" s="239"/>
      <c r="Z29" s="239"/>
      <c r="AA29" s="239"/>
    </row>
    <row r="30" spans="2:27" ht="18" customHeight="1" thickBot="1">
      <c r="B30" s="171"/>
      <c r="C30" s="314" t="s">
        <v>141</v>
      </c>
      <c r="D30" s="273">
        <v>1083885666</v>
      </c>
      <c r="E30" s="273">
        <v>987331584</v>
      </c>
      <c r="F30" s="273">
        <v>1039758270</v>
      </c>
      <c r="G30" s="273">
        <v>921178368</v>
      </c>
      <c r="H30" s="273">
        <v>904706598</v>
      </c>
      <c r="I30" s="273">
        <v>884817720</v>
      </c>
      <c r="J30" s="273">
        <v>942518909</v>
      </c>
      <c r="K30" s="273">
        <v>951048929</v>
      </c>
      <c r="L30" s="273">
        <v>897759395</v>
      </c>
      <c r="M30" s="273">
        <v>976361150</v>
      </c>
      <c r="N30" s="273">
        <v>1003810936</v>
      </c>
      <c r="O30" s="273">
        <v>1138784200</v>
      </c>
      <c r="P30" s="274">
        <f t="shared" si="0"/>
        <v>11731961725</v>
      </c>
      <c r="Q30" s="258"/>
      <c r="R30" s="239"/>
      <c r="S30" s="239"/>
      <c r="T30" s="239"/>
      <c r="U30" s="239"/>
      <c r="V30" s="239"/>
      <c r="W30" s="239"/>
      <c r="X30" s="239"/>
      <c r="Y30" s="239"/>
      <c r="Z30" s="239"/>
      <c r="AA30" s="239"/>
    </row>
    <row r="31" spans="2:27" ht="17.100000000000001" customHeight="1" thickBot="1">
      <c r="B31" s="171" t="s">
        <v>183</v>
      </c>
      <c r="C31" s="319" t="s">
        <v>142</v>
      </c>
      <c r="D31" s="276">
        <v>0</v>
      </c>
      <c r="E31" s="276">
        <v>0</v>
      </c>
      <c r="F31" s="276">
        <v>0</v>
      </c>
      <c r="G31" s="276">
        <v>3087</v>
      </c>
      <c r="H31" s="276">
        <v>0</v>
      </c>
      <c r="I31" s="276">
        <v>0</v>
      </c>
      <c r="J31" s="276">
        <v>0</v>
      </c>
      <c r="K31" s="276">
        <v>0</v>
      </c>
      <c r="L31" s="276">
        <v>0</v>
      </c>
      <c r="M31" s="276">
        <v>0</v>
      </c>
      <c r="N31" s="276">
        <v>0</v>
      </c>
      <c r="O31" s="276">
        <v>0</v>
      </c>
      <c r="P31" s="277">
        <f t="shared" si="0"/>
        <v>3087</v>
      </c>
      <c r="R31" s="239"/>
      <c r="S31" s="239"/>
      <c r="T31" s="239"/>
      <c r="U31" s="239"/>
      <c r="V31" s="239"/>
      <c r="W31" s="239"/>
      <c r="X31" s="239"/>
      <c r="Y31" s="239"/>
      <c r="Z31" s="239"/>
      <c r="AA31" s="239"/>
    </row>
    <row r="32" spans="2:27" ht="17.100000000000001" customHeight="1" thickBot="1">
      <c r="B32" s="171"/>
      <c r="C32" s="314" t="s">
        <v>143</v>
      </c>
      <c r="D32" s="273">
        <v>1083885666</v>
      </c>
      <c r="E32" s="273">
        <v>987331584</v>
      </c>
      <c r="F32" s="273">
        <v>1039758270</v>
      </c>
      <c r="G32" s="273">
        <v>921181455</v>
      </c>
      <c r="H32" s="273">
        <v>904706598</v>
      </c>
      <c r="I32" s="273">
        <v>884817720</v>
      </c>
      <c r="J32" s="273">
        <v>942518909</v>
      </c>
      <c r="K32" s="273">
        <v>951048929</v>
      </c>
      <c r="L32" s="273">
        <v>897759395</v>
      </c>
      <c r="M32" s="273">
        <v>976361150</v>
      </c>
      <c r="N32" s="273">
        <v>1003810936</v>
      </c>
      <c r="O32" s="273">
        <v>1138784200</v>
      </c>
      <c r="P32" s="274">
        <f t="shared" si="0"/>
        <v>11731964812</v>
      </c>
      <c r="R32" s="239" t="s">
        <v>0</v>
      </c>
      <c r="S32" s="239"/>
      <c r="T32" s="239"/>
      <c r="U32" s="239"/>
      <c r="V32" s="239"/>
      <c r="W32" s="239"/>
      <c r="X32" s="239"/>
      <c r="Y32" s="239"/>
      <c r="Z32" s="239"/>
      <c r="AA32" s="239"/>
    </row>
    <row r="33" spans="2:27" ht="17.100000000000001" customHeight="1">
      <c r="B33" s="171" t="s">
        <v>0</v>
      </c>
      <c r="C33" s="278" t="s">
        <v>0</v>
      </c>
      <c r="D33" s="279"/>
      <c r="E33" s="279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R33" s="239" t="s">
        <v>0</v>
      </c>
      <c r="S33" s="239"/>
      <c r="T33" s="239"/>
      <c r="U33" s="239"/>
      <c r="V33" s="239"/>
      <c r="W33" s="239"/>
      <c r="X33" s="239"/>
      <c r="Y33" s="239"/>
      <c r="Z33" s="239"/>
      <c r="AA33" s="239"/>
    </row>
    <row r="34" spans="2:27">
      <c r="R34" s="239"/>
      <c r="S34" s="239"/>
      <c r="T34" s="239"/>
      <c r="U34" s="239"/>
      <c r="V34" s="239"/>
      <c r="W34" s="239"/>
      <c r="X34" s="239"/>
      <c r="Y34" s="239"/>
      <c r="Z34" s="239"/>
      <c r="AA34" s="239"/>
    </row>
    <row r="35" spans="2:27">
      <c r="R35" s="239"/>
      <c r="S35" s="239"/>
      <c r="T35" s="239"/>
      <c r="U35" s="239"/>
      <c r="V35" s="239"/>
      <c r="W35" s="239"/>
      <c r="X35" s="239"/>
      <c r="Y35" s="239"/>
      <c r="Z35" s="239"/>
      <c r="AA35" s="239"/>
    </row>
    <row r="36" spans="2:27">
      <c r="R36" s="239"/>
      <c r="S36" s="239"/>
      <c r="T36" s="239"/>
      <c r="U36" s="239"/>
      <c r="V36" s="239"/>
      <c r="W36" s="239"/>
      <c r="X36" s="239"/>
      <c r="Y36" s="239"/>
      <c r="Z36" s="239"/>
      <c r="AA36" s="239"/>
    </row>
    <row r="37" spans="2:27">
      <c r="R37" s="239"/>
      <c r="S37" s="239"/>
      <c r="T37" s="239"/>
      <c r="U37" s="239"/>
      <c r="V37" s="239"/>
      <c r="W37" s="239"/>
      <c r="X37" s="239"/>
      <c r="Y37" s="239"/>
      <c r="Z37" s="239"/>
      <c r="AA37" s="239"/>
    </row>
    <row r="38" spans="2:27">
      <c r="R38" s="239"/>
      <c r="S38" s="239"/>
      <c r="T38" s="239"/>
      <c r="U38" s="239"/>
      <c r="V38" s="239"/>
      <c r="W38" s="239"/>
      <c r="X38" s="239"/>
      <c r="Y38" s="239"/>
      <c r="Z38" s="239"/>
      <c r="AA38" s="239"/>
    </row>
    <row r="39" spans="2:27">
      <c r="R39" s="239"/>
      <c r="S39" s="239"/>
      <c r="T39" s="239"/>
      <c r="U39" s="239"/>
      <c r="V39" s="239"/>
      <c r="W39" s="239"/>
      <c r="X39" s="239"/>
      <c r="Y39" s="239"/>
      <c r="Z39" s="239"/>
      <c r="AA39" s="239"/>
    </row>
    <row r="40" spans="2:27">
      <c r="R40" s="239"/>
      <c r="S40" s="239"/>
      <c r="T40" s="239"/>
      <c r="U40" s="239"/>
      <c r="V40" s="239"/>
      <c r="W40" s="239"/>
      <c r="X40" s="239"/>
      <c r="Y40" s="239"/>
      <c r="Z40" s="239"/>
      <c r="AA40" s="239"/>
    </row>
    <row r="41" spans="2:27">
      <c r="R41" s="239"/>
      <c r="S41" s="239"/>
      <c r="T41" s="239"/>
      <c r="U41" s="239"/>
      <c r="V41" s="239"/>
      <c r="W41" s="239"/>
      <c r="X41" s="239"/>
      <c r="Y41" s="239"/>
      <c r="Z41" s="239"/>
      <c r="AA41" s="239"/>
    </row>
    <row r="42" spans="2:27">
      <c r="R42" s="239"/>
      <c r="S42" s="239"/>
      <c r="T42" s="239"/>
      <c r="U42" s="239"/>
      <c r="V42" s="239"/>
      <c r="W42" s="239"/>
      <c r="X42" s="239"/>
      <c r="Y42" s="239"/>
      <c r="Z42" s="239"/>
      <c r="AA42" s="239"/>
    </row>
    <row r="43" spans="2:27">
      <c r="R43" s="239"/>
      <c r="S43" s="239"/>
      <c r="T43" s="239"/>
      <c r="U43" s="239"/>
      <c r="V43" s="239"/>
      <c r="W43" s="239"/>
      <c r="X43" s="239"/>
      <c r="Y43" s="239"/>
      <c r="Z43" s="239"/>
      <c r="AA43" s="239"/>
    </row>
    <row r="44" spans="2:27">
      <c r="R44" s="239"/>
      <c r="S44" s="239"/>
      <c r="T44" s="239"/>
      <c r="U44" s="239"/>
      <c r="V44" s="239"/>
      <c r="W44" s="239"/>
      <c r="X44" s="239"/>
      <c r="Y44" s="239"/>
      <c r="Z44" s="239"/>
      <c r="AA44" s="239"/>
    </row>
    <row r="45" spans="2:27">
      <c r="R45" s="239"/>
      <c r="S45" s="239"/>
      <c r="T45" s="239"/>
      <c r="U45" s="239"/>
      <c r="V45" s="239"/>
      <c r="W45" s="239"/>
      <c r="X45" s="239"/>
      <c r="Y45" s="239"/>
      <c r="Z45" s="239"/>
      <c r="AA45" s="239"/>
    </row>
    <row r="46" spans="2:27">
      <c r="R46" s="239"/>
      <c r="S46" s="239"/>
      <c r="T46" s="239"/>
      <c r="U46" s="239"/>
      <c r="V46" s="239"/>
      <c r="W46" s="239"/>
      <c r="X46" s="239"/>
      <c r="Y46" s="239"/>
      <c r="Z46" s="239"/>
      <c r="AA46" s="239"/>
    </row>
    <row r="47" spans="2:27">
      <c r="R47" s="239"/>
      <c r="S47" s="239"/>
      <c r="T47" s="239"/>
      <c r="U47" s="239"/>
      <c r="V47" s="239"/>
      <c r="W47" s="239"/>
      <c r="X47" s="239"/>
      <c r="Y47" s="239"/>
      <c r="Z47" s="239"/>
      <c r="AA47" s="239"/>
    </row>
    <row r="48" spans="2:27">
      <c r="R48" s="239"/>
      <c r="S48" s="239"/>
      <c r="T48" s="239"/>
      <c r="U48" s="239"/>
      <c r="V48" s="239"/>
      <c r="W48" s="239"/>
      <c r="X48" s="239"/>
      <c r="Y48" s="239"/>
      <c r="Z48" s="239"/>
      <c r="AA48" s="239"/>
    </row>
    <row r="49" spans="18:27">
      <c r="R49" s="239"/>
      <c r="S49" s="239"/>
      <c r="T49" s="239"/>
      <c r="U49" s="239"/>
      <c r="V49" s="239"/>
      <c r="W49" s="239"/>
      <c r="X49" s="239"/>
      <c r="Y49" s="239"/>
      <c r="Z49" s="239"/>
      <c r="AA49" s="239"/>
    </row>
    <row r="50" spans="18:27">
      <c r="R50" s="239"/>
      <c r="S50" s="239"/>
      <c r="T50" s="239"/>
      <c r="U50" s="239"/>
      <c r="V50" s="239"/>
      <c r="W50" s="239"/>
      <c r="X50" s="239"/>
      <c r="Y50" s="239"/>
      <c r="Z50" s="239"/>
      <c r="AA50" s="239"/>
    </row>
    <row r="51" spans="18:27">
      <c r="R51" s="239"/>
      <c r="S51" s="239"/>
      <c r="T51" s="239"/>
      <c r="U51" s="239"/>
      <c r="V51" s="239"/>
      <c r="W51" s="239"/>
      <c r="X51" s="239"/>
      <c r="Y51" s="239"/>
      <c r="Z51" s="239"/>
      <c r="AA51" s="239"/>
    </row>
    <row r="52" spans="18:27">
      <c r="R52" s="239"/>
      <c r="S52" s="239"/>
      <c r="T52" s="239"/>
      <c r="U52" s="239"/>
      <c r="V52" s="239"/>
      <c r="W52" s="239"/>
      <c r="X52" s="239"/>
      <c r="Y52" s="239"/>
      <c r="Z52" s="239"/>
      <c r="AA52" s="239"/>
    </row>
    <row r="53" spans="18:27">
      <c r="R53" s="239"/>
      <c r="S53" s="239"/>
      <c r="T53" s="239"/>
      <c r="U53" s="239"/>
      <c r="V53" s="239"/>
      <c r="W53" s="239"/>
      <c r="X53" s="239"/>
      <c r="Y53" s="239"/>
      <c r="Z53" s="239"/>
      <c r="AA53" s="239"/>
    </row>
    <row r="54" spans="18:27">
      <c r="R54" s="239"/>
      <c r="S54" s="239"/>
      <c r="T54" s="239"/>
      <c r="U54" s="239"/>
      <c r="V54" s="239"/>
      <c r="W54" s="239"/>
      <c r="X54" s="239"/>
      <c r="Y54" s="239"/>
      <c r="Z54" s="239"/>
      <c r="AA54" s="239"/>
    </row>
    <row r="55" spans="18:27">
      <c r="R55" s="239"/>
      <c r="S55" s="239"/>
      <c r="T55" s="239"/>
      <c r="U55" s="239"/>
      <c r="V55" s="239"/>
      <c r="W55" s="239"/>
      <c r="X55" s="239"/>
      <c r="Y55" s="239"/>
      <c r="Z55" s="239"/>
      <c r="AA55" s="239"/>
    </row>
    <row r="56" spans="18:27">
      <c r="R56" s="239"/>
      <c r="S56" s="239"/>
      <c r="T56" s="239"/>
      <c r="U56" s="239"/>
      <c r="V56" s="239"/>
      <c r="W56" s="239"/>
      <c r="X56" s="239"/>
      <c r="Y56" s="239"/>
      <c r="Z56" s="239"/>
      <c r="AA56" s="239"/>
    </row>
    <row r="57" spans="18:27">
      <c r="R57" s="239"/>
      <c r="S57" s="239"/>
      <c r="T57" s="239"/>
      <c r="U57" s="239"/>
      <c r="V57" s="239"/>
      <c r="W57" s="239"/>
      <c r="X57" s="239"/>
      <c r="Y57" s="239"/>
      <c r="Z57" s="239"/>
      <c r="AA57" s="239"/>
    </row>
    <row r="58" spans="18:27">
      <c r="R58" s="239"/>
      <c r="S58" s="239"/>
      <c r="T58" s="239"/>
      <c r="U58" s="239"/>
      <c r="V58" s="239"/>
      <c r="W58" s="239"/>
      <c r="X58" s="239"/>
      <c r="Y58" s="239"/>
      <c r="Z58" s="239"/>
      <c r="AA58" s="239"/>
    </row>
    <row r="59" spans="18:27">
      <c r="R59" s="239"/>
      <c r="S59" s="239"/>
      <c r="T59" s="239"/>
      <c r="U59" s="239"/>
      <c r="V59" s="239"/>
      <c r="W59" s="239"/>
      <c r="X59" s="239"/>
      <c r="Y59" s="239"/>
      <c r="Z59" s="239"/>
      <c r="AA59" s="239"/>
    </row>
    <row r="60" spans="18:27">
      <c r="R60" s="239"/>
      <c r="S60" s="239"/>
      <c r="T60" s="239"/>
      <c r="U60" s="239"/>
      <c r="V60" s="239"/>
      <c r="W60" s="239"/>
      <c r="X60" s="239"/>
      <c r="Y60" s="239"/>
      <c r="Z60" s="239"/>
      <c r="AA60" s="239"/>
    </row>
    <row r="61" spans="18:27">
      <c r="R61" s="239"/>
      <c r="S61" s="239"/>
      <c r="T61" s="239"/>
      <c r="U61" s="239"/>
      <c r="V61" s="239"/>
      <c r="W61" s="239"/>
      <c r="X61" s="239"/>
      <c r="Y61" s="239"/>
      <c r="Z61" s="239"/>
      <c r="AA61" s="239"/>
    </row>
    <row r="62" spans="18:27">
      <c r="R62" s="239"/>
      <c r="S62" s="239"/>
      <c r="T62" s="239"/>
      <c r="U62" s="239"/>
      <c r="V62" s="239"/>
      <c r="W62" s="239"/>
      <c r="X62" s="239"/>
      <c r="Y62" s="239"/>
      <c r="Z62" s="239"/>
      <c r="AA62" s="239"/>
    </row>
    <row r="63" spans="18:27">
      <c r="R63" s="239"/>
      <c r="S63" s="239"/>
      <c r="T63" s="239"/>
      <c r="U63" s="239"/>
      <c r="V63" s="239"/>
      <c r="W63" s="239"/>
      <c r="X63" s="239"/>
      <c r="Y63" s="239"/>
      <c r="Z63" s="239"/>
      <c r="AA63" s="239"/>
    </row>
    <row r="64" spans="18:27">
      <c r="R64" s="239"/>
      <c r="S64" s="239"/>
      <c r="T64" s="239"/>
      <c r="U64" s="239"/>
      <c r="V64" s="239"/>
      <c r="W64" s="239"/>
      <c r="X64" s="239"/>
      <c r="Y64" s="239"/>
      <c r="Z64" s="239"/>
      <c r="AA64" s="239"/>
    </row>
    <row r="65" spans="18:27">
      <c r="R65" s="239"/>
      <c r="S65" s="239"/>
      <c r="T65" s="239"/>
      <c r="U65" s="239"/>
      <c r="V65" s="239"/>
      <c r="W65" s="239"/>
      <c r="X65" s="239"/>
      <c r="Y65" s="239"/>
      <c r="Z65" s="239"/>
      <c r="AA65" s="239"/>
    </row>
    <row r="66" spans="18:27">
      <c r="R66" s="239"/>
      <c r="S66" s="239"/>
      <c r="T66" s="239"/>
      <c r="U66" s="239"/>
      <c r="V66" s="239"/>
      <c r="W66" s="239"/>
      <c r="X66" s="239"/>
      <c r="Y66" s="239"/>
      <c r="Z66" s="239"/>
      <c r="AA66" s="239"/>
    </row>
    <row r="67" spans="18:27">
      <c r="R67" s="239"/>
      <c r="S67" s="239"/>
      <c r="T67" s="239"/>
      <c r="U67" s="239"/>
      <c r="V67" s="239"/>
      <c r="W67" s="239"/>
      <c r="X67" s="239"/>
      <c r="Y67" s="239"/>
      <c r="Z67" s="239"/>
      <c r="AA67" s="239"/>
    </row>
    <row r="68" spans="18:27">
      <c r="R68" s="239"/>
      <c r="S68" s="239"/>
      <c r="T68" s="239"/>
      <c r="U68" s="239"/>
      <c r="V68" s="239"/>
      <c r="W68" s="239"/>
      <c r="X68" s="239"/>
      <c r="Y68" s="239"/>
      <c r="Z68" s="239"/>
      <c r="AA68" s="239"/>
    </row>
    <row r="69" spans="18:27">
      <c r="R69" s="239"/>
      <c r="S69" s="239"/>
      <c r="T69" s="239"/>
      <c r="U69" s="239"/>
      <c r="V69" s="239"/>
      <c r="W69" s="239"/>
      <c r="X69" s="239"/>
      <c r="Y69" s="239"/>
      <c r="Z69" s="239"/>
      <c r="AA69" s="239"/>
    </row>
    <row r="70" spans="18:27">
      <c r="R70" s="239"/>
      <c r="S70" s="239"/>
      <c r="T70" s="239"/>
      <c r="U70" s="239"/>
      <c r="V70" s="239"/>
      <c r="W70" s="239"/>
      <c r="X70" s="239"/>
      <c r="Y70" s="239"/>
      <c r="Z70" s="239"/>
      <c r="AA70" s="239"/>
    </row>
    <row r="71" spans="18:27">
      <c r="R71" s="239"/>
      <c r="S71" s="239"/>
      <c r="T71" s="239"/>
      <c r="U71" s="239"/>
      <c r="V71" s="239"/>
      <c r="W71" s="239"/>
      <c r="X71" s="239"/>
      <c r="Y71" s="239"/>
      <c r="Z71" s="239"/>
      <c r="AA71" s="239"/>
    </row>
    <row r="72" spans="18:27">
      <c r="R72" s="239"/>
      <c r="S72" s="239"/>
      <c r="T72" s="239"/>
      <c r="U72" s="239"/>
      <c r="V72" s="239"/>
      <c r="W72" s="239"/>
      <c r="X72" s="239"/>
      <c r="Y72" s="239"/>
      <c r="Z72" s="239"/>
      <c r="AA72" s="239"/>
    </row>
    <row r="73" spans="18:27">
      <c r="R73" s="239"/>
      <c r="S73" s="239"/>
      <c r="T73" s="239"/>
      <c r="U73" s="239"/>
      <c r="V73" s="239"/>
      <c r="W73" s="239"/>
      <c r="X73" s="239"/>
      <c r="Y73" s="239"/>
      <c r="Z73" s="239"/>
      <c r="AA73" s="239"/>
    </row>
    <row r="74" spans="18:27">
      <c r="R74" s="239"/>
      <c r="S74" s="239"/>
      <c r="T74" s="239"/>
      <c r="U74" s="239"/>
      <c r="V74" s="239"/>
      <c r="W74" s="239"/>
      <c r="X74" s="239"/>
      <c r="Y74" s="239"/>
      <c r="Z74" s="239"/>
      <c r="AA74" s="239"/>
    </row>
    <row r="75" spans="18:27">
      <c r="R75" s="239"/>
      <c r="S75" s="239"/>
      <c r="T75" s="239"/>
      <c r="U75" s="239"/>
      <c r="V75" s="239"/>
      <c r="W75" s="239"/>
      <c r="X75" s="239"/>
      <c r="Y75" s="239"/>
      <c r="Z75" s="239"/>
      <c r="AA75" s="239"/>
    </row>
    <row r="76" spans="18:27">
      <c r="R76" s="239"/>
      <c r="S76" s="239"/>
      <c r="T76" s="239"/>
      <c r="U76" s="239"/>
      <c r="V76" s="239"/>
      <c r="W76" s="239"/>
      <c r="X76" s="239"/>
      <c r="Y76" s="239"/>
      <c r="Z76" s="239"/>
      <c r="AA76" s="239"/>
    </row>
    <row r="77" spans="18:27">
      <c r="R77" s="239"/>
      <c r="S77" s="239"/>
      <c r="T77" s="239"/>
      <c r="U77" s="239"/>
      <c r="V77" s="239"/>
      <c r="W77" s="239"/>
      <c r="X77" s="239"/>
      <c r="Y77" s="239"/>
      <c r="Z77" s="239"/>
      <c r="AA77" s="239"/>
    </row>
    <row r="78" spans="18:27">
      <c r="R78" s="239"/>
      <c r="S78" s="239"/>
      <c r="T78" s="239"/>
      <c r="U78" s="239"/>
      <c r="V78" s="239"/>
      <c r="W78" s="239"/>
      <c r="X78" s="239"/>
      <c r="Y78" s="239"/>
      <c r="Z78" s="239"/>
      <c r="AA78" s="239"/>
    </row>
    <row r="79" spans="18:27">
      <c r="R79" s="239"/>
      <c r="S79" s="239"/>
      <c r="T79" s="239"/>
      <c r="U79" s="239"/>
      <c r="V79" s="239"/>
      <c r="W79" s="239"/>
      <c r="X79" s="239"/>
      <c r="Y79" s="239"/>
      <c r="Z79" s="239"/>
      <c r="AA79" s="239"/>
    </row>
    <row r="80" spans="18:27">
      <c r="R80" s="239"/>
      <c r="S80" s="239"/>
      <c r="T80" s="239"/>
      <c r="U80" s="239"/>
      <c r="V80" s="239"/>
      <c r="W80" s="239"/>
      <c r="X80" s="239"/>
      <c r="Y80" s="239"/>
      <c r="Z80" s="239"/>
      <c r="AA80" s="239"/>
    </row>
    <row r="81" spans="18:27">
      <c r="R81" s="239"/>
      <c r="S81" s="239"/>
      <c r="T81" s="239"/>
      <c r="U81" s="239"/>
      <c r="V81" s="239"/>
      <c r="W81" s="239"/>
      <c r="X81" s="239"/>
      <c r="Y81" s="239"/>
      <c r="Z81" s="239"/>
      <c r="AA81" s="239"/>
    </row>
    <row r="82" spans="18:27">
      <c r="R82" s="239"/>
      <c r="S82" s="239"/>
      <c r="T82" s="239"/>
      <c r="U82" s="239"/>
      <c r="V82" s="239"/>
      <c r="W82" s="239"/>
      <c r="X82" s="239"/>
      <c r="Y82" s="239"/>
      <c r="Z82" s="239"/>
      <c r="AA82" s="239"/>
    </row>
    <row r="83" spans="18:27">
      <c r="R83" s="239"/>
      <c r="S83" s="239"/>
      <c r="T83" s="239"/>
      <c r="U83" s="239"/>
      <c r="V83" s="239"/>
      <c r="W83" s="239"/>
      <c r="X83" s="239"/>
      <c r="Y83" s="239"/>
      <c r="Z83" s="239"/>
      <c r="AA83" s="239"/>
    </row>
    <row r="84" spans="18:27">
      <c r="R84" s="239"/>
      <c r="S84" s="239"/>
      <c r="T84" s="239"/>
      <c r="U84" s="239"/>
      <c r="V84" s="239"/>
      <c r="W84" s="239"/>
      <c r="X84" s="239"/>
      <c r="Y84" s="239"/>
      <c r="Z84" s="239"/>
      <c r="AA84" s="239"/>
    </row>
    <row r="85" spans="18:27">
      <c r="R85" s="239"/>
      <c r="S85" s="239"/>
      <c r="T85" s="239"/>
      <c r="U85" s="239"/>
      <c r="V85" s="239"/>
      <c r="W85" s="239"/>
      <c r="X85" s="239"/>
      <c r="Y85" s="239"/>
      <c r="Z85" s="239"/>
      <c r="AA85" s="239"/>
    </row>
    <row r="86" spans="18:27">
      <c r="R86" s="239"/>
      <c r="S86" s="239"/>
      <c r="T86" s="239"/>
      <c r="U86" s="239"/>
      <c r="V86" s="239"/>
      <c r="W86" s="239"/>
      <c r="X86" s="239"/>
      <c r="Y86" s="239"/>
      <c r="Z86" s="239"/>
      <c r="AA86" s="239"/>
    </row>
    <row r="87" spans="18:27">
      <c r="R87" s="239"/>
      <c r="S87" s="239"/>
      <c r="T87" s="239"/>
      <c r="U87" s="239"/>
      <c r="V87" s="239"/>
      <c r="W87" s="239"/>
      <c r="X87" s="239"/>
      <c r="Y87" s="239"/>
      <c r="Z87" s="239"/>
      <c r="AA87" s="239"/>
    </row>
    <row r="88" spans="18:27">
      <c r="R88" s="239"/>
      <c r="S88" s="239"/>
      <c r="T88" s="239"/>
      <c r="U88" s="239"/>
      <c r="V88" s="239"/>
      <c r="W88" s="239"/>
      <c r="X88" s="239"/>
      <c r="Y88" s="239"/>
      <c r="Z88" s="239"/>
      <c r="AA88" s="239"/>
    </row>
    <row r="89" spans="18:27">
      <c r="R89" s="239"/>
      <c r="S89" s="239"/>
      <c r="T89" s="239"/>
      <c r="U89" s="239"/>
      <c r="V89" s="239"/>
      <c r="W89" s="239"/>
      <c r="X89" s="239"/>
      <c r="Y89" s="239"/>
      <c r="Z89" s="239"/>
      <c r="AA89" s="239"/>
    </row>
    <row r="90" spans="18:27">
      <c r="R90" s="239"/>
      <c r="S90" s="239"/>
      <c r="T90" s="239"/>
      <c r="U90" s="239"/>
      <c r="V90" s="239"/>
      <c r="W90" s="239"/>
      <c r="X90" s="239"/>
      <c r="Y90" s="239"/>
      <c r="Z90" s="239"/>
      <c r="AA90" s="239"/>
    </row>
    <row r="91" spans="18:27">
      <c r="R91" s="239"/>
      <c r="S91" s="239"/>
      <c r="T91" s="239"/>
      <c r="U91" s="239"/>
      <c r="V91" s="239"/>
      <c r="W91" s="239"/>
      <c r="X91" s="239"/>
      <c r="Y91" s="239"/>
      <c r="Z91" s="239"/>
      <c r="AA91" s="239"/>
    </row>
    <row r="92" spans="18:27">
      <c r="R92" s="239"/>
      <c r="S92" s="239"/>
      <c r="T92" s="239"/>
      <c r="U92" s="239"/>
      <c r="V92" s="239"/>
      <c r="W92" s="239"/>
      <c r="X92" s="239"/>
      <c r="Y92" s="239"/>
      <c r="Z92" s="239"/>
      <c r="AA92" s="239"/>
    </row>
    <row r="93" spans="18:27">
      <c r="R93" s="239"/>
      <c r="S93" s="239"/>
      <c r="T93" s="239"/>
      <c r="U93" s="239"/>
      <c r="V93" s="239"/>
      <c r="W93" s="239"/>
      <c r="X93" s="239"/>
      <c r="Y93" s="239"/>
      <c r="Z93" s="239"/>
      <c r="AA93" s="239"/>
    </row>
    <row r="94" spans="18:27">
      <c r="R94" s="239"/>
      <c r="S94" s="239"/>
      <c r="T94" s="239"/>
      <c r="U94" s="239"/>
      <c r="V94" s="239"/>
      <c r="W94" s="239"/>
      <c r="X94" s="239"/>
      <c r="Y94" s="239"/>
      <c r="Z94" s="239"/>
      <c r="AA94" s="239"/>
    </row>
    <row r="95" spans="18:27">
      <c r="R95" s="239"/>
      <c r="S95" s="239"/>
      <c r="T95" s="239"/>
      <c r="U95" s="239"/>
      <c r="V95" s="239"/>
      <c r="W95" s="239"/>
      <c r="X95" s="239"/>
      <c r="Y95" s="239"/>
      <c r="Z95" s="239"/>
      <c r="AA95" s="239"/>
    </row>
    <row r="96" spans="18:27">
      <c r="R96" s="239"/>
      <c r="S96" s="239"/>
      <c r="T96" s="239"/>
      <c r="U96" s="239"/>
      <c r="V96" s="239"/>
      <c r="W96" s="239"/>
      <c r="X96" s="239"/>
      <c r="Y96" s="239"/>
      <c r="Z96" s="239"/>
      <c r="AA96" s="239"/>
    </row>
    <row r="97" spans="18:27">
      <c r="R97" s="239"/>
      <c r="S97" s="239"/>
      <c r="T97" s="239"/>
      <c r="U97" s="239"/>
      <c r="V97" s="239"/>
      <c r="W97" s="239"/>
      <c r="X97" s="239"/>
      <c r="Y97" s="239"/>
      <c r="Z97" s="239"/>
      <c r="AA97" s="239"/>
    </row>
  </sheetData>
  <sheetProtection password="DE5A" sheet="1" objects="1" scenarios="1"/>
  <mergeCells count="2">
    <mergeCell ref="C1:Q1"/>
    <mergeCell ref="C3:C5"/>
  </mergeCells>
  <printOptions horizontalCentered="1" verticalCentered="1"/>
  <pageMargins left="0.23622047244094491" right="0.19685039370078741" top="0.62992125984251968" bottom="0.11811023622047245" header="0" footer="0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 transitionEntry="1">
    <tabColor indexed="42"/>
  </sheetPr>
  <dimension ref="A1:T33"/>
  <sheetViews>
    <sheetView topLeftCell="A10" zoomScale="75" zoomScaleNormal="50" workbookViewId="0">
      <selection activeCell="C29" sqref="C29"/>
    </sheetView>
  </sheetViews>
  <sheetFormatPr defaultColWidth="14.28515625" defaultRowHeight="15"/>
  <cols>
    <col min="1" max="1" width="1.85546875" style="172" customWidth="1"/>
    <col min="2" max="2" width="13.42578125" style="172" customWidth="1"/>
    <col min="3" max="3" width="37.140625" style="172" customWidth="1"/>
    <col min="4" max="15" width="10.5703125" style="172" customWidth="1"/>
    <col min="16" max="16" width="12.42578125" style="172" customWidth="1"/>
    <col min="17" max="17" width="13.28515625" style="172" customWidth="1"/>
    <col min="18" max="19" width="14.28515625" style="172"/>
    <col min="20" max="20" width="36.85546875" style="172" bestFit="1" customWidth="1"/>
    <col min="21" max="256" width="14.28515625" style="172"/>
    <col min="257" max="257" width="1.85546875" style="172" customWidth="1"/>
    <col min="258" max="258" width="13.42578125" style="172" customWidth="1"/>
    <col min="259" max="259" width="37.140625" style="172" customWidth="1"/>
    <col min="260" max="271" width="10.5703125" style="172" customWidth="1"/>
    <col min="272" max="272" width="12.42578125" style="172" customWidth="1"/>
    <col min="273" max="273" width="13.28515625" style="172" customWidth="1"/>
    <col min="274" max="275" width="14.28515625" style="172"/>
    <col min="276" max="276" width="36.85546875" style="172" bestFit="1" customWidth="1"/>
    <col min="277" max="512" width="14.28515625" style="172"/>
    <col min="513" max="513" width="1.85546875" style="172" customWidth="1"/>
    <col min="514" max="514" width="13.42578125" style="172" customWidth="1"/>
    <col min="515" max="515" width="37.140625" style="172" customWidth="1"/>
    <col min="516" max="527" width="10.5703125" style="172" customWidth="1"/>
    <col min="528" max="528" width="12.42578125" style="172" customWidth="1"/>
    <col min="529" max="529" width="13.28515625" style="172" customWidth="1"/>
    <col min="530" max="531" width="14.28515625" style="172"/>
    <col min="532" max="532" width="36.85546875" style="172" bestFit="1" customWidth="1"/>
    <col min="533" max="768" width="14.28515625" style="172"/>
    <col min="769" max="769" width="1.85546875" style="172" customWidth="1"/>
    <col min="770" max="770" width="13.42578125" style="172" customWidth="1"/>
    <col min="771" max="771" width="37.140625" style="172" customWidth="1"/>
    <col min="772" max="783" width="10.5703125" style="172" customWidth="1"/>
    <col min="784" max="784" width="12.42578125" style="172" customWidth="1"/>
    <col min="785" max="785" width="13.28515625" style="172" customWidth="1"/>
    <col min="786" max="787" width="14.28515625" style="172"/>
    <col min="788" max="788" width="36.85546875" style="172" bestFit="1" customWidth="1"/>
    <col min="789" max="1024" width="14.28515625" style="172"/>
    <col min="1025" max="1025" width="1.85546875" style="172" customWidth="1"/>
    <col min="1026" max="1026" width="13.42578125" style="172" customWidth="1"/>
    <col min="1027" max="1027" width="37.140625" style="172" customWidth="1"/>
    <col min="1028" max="1039" width="10.5703125" style="172" customWidth="1"/>
    <col min="1040" max="1040" width="12.42578125" style="172" customWidth="1"/>
    <col min="1041" max="1041" width="13.28515625" style="172" customWidth="1"/>
    <col min="1042" max="1043" width="14.28515625" style="172"/>
    <col min="1044" max="1044" width="36.85546875" style="172" bestFit="1" customWidth="1"/>
    <col min="1045" max="1280" width="14.28515625" style="172"/>
    <col min="1281" max="1281" width="1.85546875" style="172" customWidth="1"/>
    <col min="1282" max="1282" width="13.42578125" style="172" customWidth="1"/>
    <col min="1283" max="1283" width="37.140625" style="172" customWidth="1"/>
    <col min="1284" max="1295" width="10.5703125" style="172" customWidth="1"/>
    <col min="1296" max="1296" width="12.42578125" style="172" customWidth="1"/>
    <col min="1297" max="1297" width="13.28515625" style="172" customWidth="1"/>
    <col min="1298" max="1299" width="14.28515625" style="172"/>
    <col min="1300" max="1300" width="36.85546875" style="172" bestFit="1" customWidth="1"/>
    <col min="1301" max="1536" width="14.28515625" style="172"/>
    <col min="1537" max="1537" width="1.85546875" style="172" customWidth="1"/>
    <col min="1538" max="1538" width="13.42578125" style="172" customWidth="1"/>
    <col min="1539" max="1539" width="37.140625" style="172" customWidth="1"/>
    <col min="1540" max="1551" width="10.5703125" style="172" customWidth="1"/>
    <col min="1552" max="1552" width="12.42578125" style="172" customWidth="1"/>
    <col min="1553" max="1553" width="13.28515625" style="172" customWidth="1"/>
    <col min="1554" max="1555" width="14.28515625" style="172"/>
    <col min="1556" max="1556" width="36.85546875" style="172" bestFit="1" customWidth="1"/>
    <col min="1557" max="1792" width="14.28515625" style="172"/>
    <col min="1793" max="1793" width="1.85546875" style="172" customWidth="1"/>
    <col min="1794" max="1794" width="13.42578125" style="172" customWidth="1"/>
    <col min="1795" max="1795" width="37.140625" style="172" customWidth="1"/>
    <col min="1796" max="1807" width="10.5703125" style="172" customWidth="1"/>
    <col min="1808" max="1808" width="12.42578125" style="172" customWidth="1"/>
    <col min="1809" max="1809" width="13.28515625" style="172" customWidth="1"/>
    <col min="1810" max="1811" width="14.28515625" style="172"/>
    <col min="1812" max="1812" width="36.85546875" style="172" bestFit="1" customWidth="1"/>
    <col min="1813" max="2048" width="14.28515625" style="172"/>
    <col min="2049" max="2049" width="1.85546875" style="172" customWidth="1"/>
    <col min="2050" max="2050" width="13.42578125" style="172" customWidth="1"/>
    <col min="2051" max="2051" width="37.140625" style="172" customWidth="1"/>
    <col min="2052" max="2063" width="10.5703125" style="172" customWidth="1"/>
    <col min="2064" max="2064" width="12.42578125" style="172" customWidth="1"/>
    <col min="2065" max="2065" width="13.28515625" style="172" customWidth="1"/>
    <col min="2066" max="2067" width="14.28515625" style="172"/>
    <col min="2068" max="2068" width="36.85546875" style="172" bestFit="1" customWidth="1"/>
    <col min="2069" max="2304" width="14.28515625" style="172"/>
    <col min="2305" max="2305" width="1.85546875" style="172" customWidth="1"/>
    <col min="2306" max="2306" width="13.42578125" style="172" customWidth="1"/>
    <col min="2307" max="2307" width="37.140625" style="172" customWidth="1"/>
    <col min="2308" max="2319" width="10.5703125" style="172" customWidth="1"/>
    <col min="2320" max="2320" width="12.42578125" style="172" customWidth="1"/>
    <col min="2321" max="2321" width="13.28515625" style="172" customWidth="1"/>
    <col min="2322" max="2323" width="14.28515625" style="172"/>
    <col min="2324" max="2324" width="36.85546875" style="172" bestFit="1" customWidth="1"/>
    <col min="2325" max="2560" width="14.28515625" style="172"/>
    <col min="2561" max="2561" width="1.85546875" style="172" customWidth="1"/>
    <col min="2562" max="2562" width="13.42578125" style="172" customWidth="1"/>
    <col min="2563" max="2563" width="37.140625" style="172" customWidth="1"/>
    <col min="2564" max="2575" width="10.5703125" style="172" customWidth="1"/>
    <col min="2576" max="2576" width="12.42578125" style="172" customWidth="1"/>
    <col min="2577" max="2577" width="13.28515625" style="172" customWidth="1"/>
    <col min="2578" max="2579" width="14.28515625" style="172"/>
    <col min="2580" max="2580" width="36.85546875" style="172" bestFit="1" customWidth="1"/>
    <col min="2581" max="2816" width="14.28515625" style="172"/>
    <col min="2817" max="2817" width="1.85546875" style="172" customWidth="1"/>
    <col min="2818" max="2818" width="13.42578125" style="172" customWidth="1"/>
    <col min="2819" max="2819" width="37.140625" style="172" customWidth="1"/>
    <col min="2820" max="2831" width="10.5703125" style="172" customWidth="1"/>
    <col min="2832" max="2832" width="12.42578125" style="172" customWidth="1"/>
    <col min="2833" max="2833" width="13.28515625" style="172" customWidth="1"/>
    <col min="2834" max="2835" width="14.28515625" style="172"/>
    <col min="2836" max="2836" width="36.85546875" style="172" bestFit="1" customWidth="1"/>
    <col min="2837" max="3072" width="14.28515625" style="172"/>
    <col min="3073" max="3073" width="1.85546875" style="172" customWidth="1"/>
    <col min="3074" max="3074" width="13.42578125" style="172" customWidth="1"/>
    <col min="3075" max="3075" width="37.140625" style="172" customWidth="1"/>
    <col min="3076" max="3087" width="10.5703125" style="172" customWidth="1"/>
    <col min="3088" max="3088" width="12.42578125" style="172" customWidth="1"/>
    <col min="3089" max="3089" width="13.28515625" style="172" customWidth="1"/>
    <col min="3090" max="3091" width="14.28515625" style="172"/>
    <col min="3092" max="3092" width="36.85546875" style="172" bestFit="1" customWidth="1"/>
    <col min="3093" max="3328" width="14.28515625" style="172"/>
    <col min="3329" max="3329" width="1.85546875" style="172" customWidth="1"/>
    <col min="3330" max="3330" width="13.42578125" style="172" customWidth="1"/>
    <col min="3331" max="3331" width="37.140625" style="172" customWidth="1"/>
    <col min="3332" max="3343" width="10.5703125" style="172" customWidth="1"/>
    <col min="3344" max="3344" width="12.42578125" style="172" customWidth="1"/>
    <col min="3345" max="3345" width="13.28515625" style="172" customWidth="1"/>
    <col min="3346" max="3347" width="14.28515625" style="172"/>
    <col min="3348" max="3348" width="36.85546875" style="172" bestFit="1" customWidth="1"/>
    <col min="3349" max="3584" width="14.28515625" style="172"/>
    <col min="3585" max="3585" width="1.85546875" style="172" customWidth="1"/>
    <col min="3586" max="3586" width="13.42578125" style="172" customWidth="1"/>
    <col min="3587" max="3587" width="37.140625" style="172" customWidth="1"/>
    <col min="3588" max="3599" width="10.5703125" style="172" customWidth="1"/>
    <col min="3600" max="3600" width="12.42578125" style="172" customWidth="1"/>
    <col min="3601" max="3601" width="13.28515625" style="172" customWidth="1"/>
    <col min="3602" max="3603" width="14.28515625" style="172"/>
    <col min="3604" max="3604" width="36.85546875" style="172" bestFit="1" customWidth="1"/>
    <col min="3605" max="3840" width="14.28515625" style="172"/>
    <col min="3841" max="3841" width="1.85546875" style="172" customWidth="1"/>
    <col min="3842" max="3842" width="13.42578125" style="172" customWidth="1"/>
    <col min="3843" max="3843" width="37.140625" style="172" customWidth="1"/>
    <col min="3844" max="3855" width="10.5703125" style="172" customWidth="1"/>
    <col min="3856" max="3856" width="12.42578125" style="172" customWidth="1"/>
    <col min="3857" max="3857" width="13.28515625" style="172" customWidth="1"/>
    <col min="3858" max="3859" width="14.28515625" style="172"/>
    <col min="3860" max="3860" width="36.85546875" style="172" bestFit="1" customWidth="1"/>
    <col min="3861" max="4096" width="14.28515625" style="172"/>
    <col min="4097" max="4097" width="1.85546875" style="172" customWidth="1"/>
    <col min="4098" max="4098" width="13.42578125" style="172" customWidth="1"/>
    <col min="4099" max="4099" width="37.140625" style="172" customWidth="1"/>
    <col min="4100" max="4111" width="10.5703125" style="172" customWidth="1"/>
    <col min="4112" max="4112" width="12.42578125" style="172" customWidth="1"/>
    <col min="4113" max="4113" width="13.28515625" style="172" customWidth="1"/>
    <col min="4114" max="4115" width="14.28515625" style="172"/>
    <col min="4116" max="4116" width="36.85546875" style="172" bestFit="1" customWidth="1"/>
    <col min="4117" max="4352" width="14.28515625" style="172"/>
    <col min="4353" max="4353" width="1.85546875" style="172" customWidth="1"/>
    <col min="4354" max="4354" width="13.42578125" style="172" customWidth="1"/>
    <col min="4355" max="4355" width="37.140625" style="172" customWidth="1"/>
    <col min="4356" max="4367" width="10.5703125" style="172" customWidth="1"/>
    <col min="4368" max="4368" width="12.42578125" style="172" customWidth="1"/>
    <col min="4369" max="4369" width="13.28515625" style="172" customWidth="1"/>
    <col min="4370" max="4371" width="14.28515625" style="172"/>
    <col min="4372" max="4372" width="36.85546875" style="172" bestFit="1" customWidth="1"/>
    <col min="4373" max="4608" width="14.28515625" style="172"/>
    <col min="4609" max="4609" width="1.85546875" style="172" customWidth="1"/>
    <col min="4610" max="4610" width="13.42578125" style="172" customWidth="1"/>
    <col min="4611" max="4611" width="37.140625" style="172" customWidth="1"/>
    <col min="4612" max="4623" width="10.5703125" style="172" customWidth="1"/>
    <col min="4624" max="4624" width="12.42578125" style="172" customWidth="1"/>
    <col min="4625" max="4625" width="13.28515625" style="172" customWidth="1"/>
    <col min="4626" max="4627" width="14.28515625" style="172"/>
    <col min="4628" max="4628" width="36.85546875" style="172" bestFit="1" customWidth="1"/>
    <col min="4629" max="4864" width="14.28515625" style="172"/>
    <col min="4865" max="4865" width="1.85546875" style="172" customWidth="1"/>
    <col min="4866" max="4866" width="13.42578125" style="172" customWidth="1"/>
    <col min="4867" max="4867" width="37.140625" style="172" customWidth="1"/>
    <col min="4868" max="4879" width="10.5703125" style="172" customWidth="1"/>
    <col min="4880" max="4880" width="12.42578125" style="172" customWidth="1"/>
    <col min="4881" max="4881" width="13.28515625" style="172" customWidth="1"/>
    <col min="4882" max="4883" width="14.28515625" style="172"/>
    <col min="4884" max="4884" width="36.85546875" style="172" bestFit="1" customWidth="1"/>
    <col min="4885" max="5120" width="14.28515625" style="172"/>
    <col min="5121" max="5121" width="1.85546875" style="172" customWidth="1"/>
    <col min="5122" max="5122" width="13.42578125" style="172" customWidth="1"/>
    <col min="5123" max="5123" width="37.140625" style="172" customWidth="1"/>
    <col min="5124" max="5135" width="10.5703125" style="172" customWidth="1"/>
    <col min="5136" max="5136" width="12.42578125" style="172" customWidth="1"/>
    <col min="5137" max="5137" width="13.28515625" style="172" customWidth="1"/>
    <col min="5138" max="5139" width="14.28515625" style="172"/>
    <col min="5140" max="5140" width="36.85546875" style="172" bestFit="1" customWidth="1"/>
    <col min="5141" max="5376" width="14.28515625" style="172"/>
    <col min="5377" max="5377" width="1.85546875" style="172" customWidth="1"/>
    <col min="5378" max="5378" width="13.42578125" style="172" customWidth="1"/>
    <col min="5379" max="5379" width="37.140625" style="172" customWidth="1"/>
    <col min="5380" max="5391" width="10.5703125" style="172" customWidth="1"/>
    <col min="5392" max="5392" width="12.42578125" style="172" customWidth="1"/>
    <col min="5393" max="5393" width="13.28515625" style="172" customWidth="1"/>
    <col min="5394" max="5395" width="14.28515625" style="172"/>
    <col min="5396" max="5396" width="36.85546875" style="172" bestFit="1" customWidth="1"/>
    <col min="5397" max="5632" width="14.28515625" style="172"/>
    <col min="5633" max="5633" width="1.85546875" style="172" customWidth="1"/>
    <col min="5634" max="5634" width="13.42578125" style="172" customWidth="1"/>
    <col min="5635" max="5635" width="37.140625" style="172" customWidth="1"/>
    <col min="5636" max="5647" width="10.5703125" style="172" customWidth="1"/>
    <col min="5648" max="5648" width="12.42578125" style="172" customWidth="1"/>
    <col min="5649" max="5649" width="13.28515625" style="172" customWidth="1"/>
    <col min="5650" max="5651" width="14.28515625" style="172"/>
    <col min="5652" max="5652" width="36.85546875" style="172" bestFit="1" customWidth="1"/>
    <col min="5653" max="5888" width="14.28515625" style="172"/>
    <col min="5889" max="5889" width="1.85546875" style="172" customWidth="1"/>
    <col min="5890" max="5890" width="13.42578125" style="172" customWidth="1"/>
    <col min="5891" max="5891" width="37.140625" style="172" customWidth="1"/>
    <col min="5892" max="5903" width="10.5703125" style="172" customWidth="1"/>
    <col min="5904" max="5904" width="12.42578125" style="172" customWidth="1"/>
    <col min="5905" max="5905" width="13.28515625" style="172" customWidth="1"/>
    <col min="5906" max="5907" width="14.28515625" style="172"/>
    <col min="5908" max="5908" width="36.85546875" style="172" bestFit="1" customWidth="1"/>
    <col min="5909" max="6144" width="14.28515625" style="172"/>
    <col min="6145" max="6145" width="1.85546875" style="172" customWidth="1"/>
    <col min="6146" max="6146" width="13.42578125" style="172" customWidth="1"/>
    <col min="6147" max="6147" width="37.140625" style="172" customWidth="1"/>
    <col min="6148" max="6159" width="10.5703125" style="172" customWidth="1"/>
    <col min="6160" max="6160" width="12.42578125" style="172" customWidth="1"/>
    <col min="6161" max="6161" width="13.28515625" style="172" customWidth="1"/>
    <col min="6162" max="6163" width="14.28515625" style="172"/>
    <col min="6164" max="6164" width="36.85546875" style="172" bestFit="1" customWidth="1"/>
    <col min="6165" max="6400" width="14.28515625" style="172"/>
    <col min="6401" max="6401" width="1.85546875" style="172" customWidth="1"/>
    <col min="6402" max="6402" width="13.42578125" style="172" customWidth="1"/>
    <col min="6403" max="6403" width="37.140625" style="172" customWidth="1"/>
    <col min="6404" max="6415" width="10.5703125" style="172" customWidth="1"/>
    <col min="6416" max="6416" width="12.42578125" style="172" customWidth="1"/>
    <col min="6417" max="6417" width="13.28515625" style="172" customWidth="1"/>
    <col min="6418" max="6419" width="14.28515625" style="172"/>
    <col min="6420" max="6420" width="36.85546875" style="172" bestFit="1" customWidth="1"/>
    <col min="6421" max="6656" width="14.28515625" style="172"/>
    <col min="6657" max="6657" width="1.85546875" style="172" customWidth="1"/>
    <col min="6658" max="6658" width="13.42578125" style="172" customWidth="1"/>
    <col min="6659" max="6659" width="37.140625" style="172" customWidth="1"/>
    <col min="6660" max="6671" width="10.5703125" style="172" customWidth="1"/>
    <col min="6672" max="6672" width="12.42578125" style="172" customWidth="1"/>
    <col min="6673" max="6673" width="13.28515625" style="172" customWidth="1"/>
    <col min="6674" max="6675" width="14.28515625" style="172"/>
    <col min="6676" max="6676" width="36.85546875" style="172" bestFit="1" customWidth="1"/>
    <col min="6677" max="6912" width="14.28515625" style="172"/>
    <col min="6913" max="6913" width="1.85546875" style="172" customWidth="1"/>
    <col min="6914" max="6914" width="13.42578125" style="172" customWidth="1"/>
    <col min="6915" max="6915" width="37.140625" style="172" customWidth="1"/>
    <col min="6916" max="6927" width="10.5703125" style="172" customWidth="1"/>
    <col min="6928" max="6928" width="12.42578125" style="172" customWidth="1"/>
    <col min="6929" max="6929" width="13.28515625" style="172" customWidth="1"/>
    <col min="6930" max="6931" width="14.28515625" style="172"/>
    <col min="6932" max="6932" width="36.85546875" style="172" bestFit="1" customWidth="1"/>
    <col min="6933" max="7168" width="14.28515625" style="172"/>
    <col min="7169" max="7169" width="1.85546875" style="172" customWidth="1"/>
    <col min="7170" max="7170" width="13.42578125" style="172" customWidth="1"/>
    <col min="7171" max="7171" width="37.140625" style="172" customWidth="1"/>
    <col min="7172" max="7183" width="10.5703125" style="172" customWidth="1"/>
    <col min="7184" max="7184" width="12.42578125" style="172" customWidth="1"/>
    <col min="7185" max="7185" width="13.28515625" style="172" customWidth="1"/>
    <col min="7186" max="7187" width="14.28515625" style="172"/>
    <col min="7188" max="7188" width="36.85546875" style="172" bestFit="1" customWidth="1"/>
    <col min="7189" max="7424" width="14.28515625" style="172"/>
    <col min="7425" max="7425" width="1.85546875" style="172" customWidth="1"/>
    <col min="7426" max="7426" width="13.42578125" style="172" customWidth="1"/>
    <col min="7427" max="7427" width="37.140625" style="172" customWidth="1"/>
    <col min="7428" max="7439" width="10.5703125" style="172" customWidth="1"/>
    <col min="7440" max="7440" width="12.42578125" style="172" customWidth="1"/>
    <col min="7441" max="7441" width="13.28515625" style="172" customWidth="1"/>
    <col min="7442" max="7443" width="14.28515625" style="172"/>
    <col min="7444" max="7444" width="36.85546875" style="172" bestFit="1" customWidth="1"/>
    <col min="7445" max="7680" width="14.28515625" style="172"/>
    <col min="7681" max="7681" width="1.85546875" style="172" customWidth="1"/>
    <col min="7682" max="7682" width="13.42578125" style="172" customWidth="1"/>
    <col min="7683" max="7683" width="37.140625" style="172" customWidth="1"/>
    <col min="7684" max="7695" width="10.5703125" style="172" customWidth="1"/>
    <col min="7696" max="7696" width="12.42578125" style="172" customWidth="1"/>
    <col min="7697" max="7697" width="13.28515625" style="172" customWidth="1"/>
    <col min="7698" max="7699" width="14.28515625" style="172"/>
    <col min="7700" max="7700" width="36.85546875" style="172" bestFit="1" customWidth="1"/>
    <col min="7701" max="7936" width="14.28515625" style="172"/>
    <col min="7937" max="7937" width="1.85546875" style="172" customWidth="1"/>
    <col min="7938" max="7938" width="13.42578125" style="172" customWidth="1"/>
    <col min="7939" max="7939" width="37.140625" style="172" customWidth="1"/>
    <col min="7940" max="7951" width="10.5703125" style="172" customWidth="1"/>
    <col min="7952" max="7952" width="12.42578125" style="172" customWidth="1"/>
    <col min="7953" max="7953" width="13.28515625" style="172" customWidth="1"/>
    <col min="7954" max="7955" width="14.28515625" style="172"/>
    <col min="7956" max="7956" width="36.85546875" style="172" bestFit="1" customWidth="1"/>
    <col min="7957" max="8192" width="14.28515625" style="172"/>
    <col min="8193" max="8193" width="1.85546875" style="172" customWidth="1"/>
    <col min="8194" max="8194" width="13.42578125" style="172" customWidth="1"/>
    <col min="8195" max="8195" width="37.140625" style="172" customWidth="1"/>
    <col min="8196" max="8207" width="10.5703125" style="172" customWidth="1"/>
    <col min="8208" max="8208" width="12.42578125" style="172" customWidth="1"/>
    <col min="8209" max="8209" width="13.28515625" style="172" customWidth="1"/>
    <col min="8210" max="8211" width="14.28515625" style="172"/>
    <col min="8212" max="8212" width="36.85546875" style="172" bestFit="1" customWidth="1"/>
    <col min="8213" max="8448" width="14.28515625" style="172"/>
    <col min="8449" max="8449" width="1.85546875" style="172" customWidth="1"/>
    <col min="8450" max="8450" width="13.42578125" style="172" customWidth="1"/>
    <col min="8451" max="8451" width="37.140625" style="172" customWidth="1"/>
    <col min="8452" max="8463" width="10.5703125" style="172" customWidth="1"/>
    <col min="8464" max="8464" width="12.42578125" style="172" customWidth="1"/>
    <col min="8465" max="8465" width="13.28515625" style="172" customWidth="1"/>
    <col min="8466" max="8467" width="14.28515625" style="172"/>
    <col min="8468" max="8468" width="36.85546875" style="172" bestFit="1" customWidth="1"/>
    <col min="8469" max="8704" width="14.28515625" style="172"/>
    <col min="8705" max="8705" width="1.85546875" style="172" customWidth="1"/>
    <col min="8706" max="8706" width="13.42578125" style="172" customWidth="1"/>
    <col min="8707" max="8707" width="37.140625" style="172" customWidth="1"/>
    <col min="8708" max="8719" width="10.5703125" style="172" customWidth="1"/>
    <col min="8720" max="8720" width="12.42578125" style="172" customWidth="1"/>
    <col min="8721" max="8721" width="13.28515625" style="172" customWidth="1"/>
    <col min="8722" max="8723" width="14.28515625" style="172"/>
    <col min="8724" max="8724" width="36.85546875" style="172" bestFit="1" customWidth="1"/>
    <col min="8725" max="8960" width="14.28515625" style="172"/>
    <col min="8961" max="8961" width="1.85546875" style="172" customWidth="1"/>
    <col min="8962" max="8962" width="13.42578125" style="172" customWidth="1"/>
    <col min="8963" max="8963" width="37.140625" style="172" customWidth="1"/>
    <col min="8964" max="8975" width="10.5703125" style="172" customWidth="1"/>
    <col min="8976" max="8976" width="12.42578125" style="172" customWidth="1"/>
    <col min="8977" max="8977" width="13.28515625" style="172" customWidth="1"/>
    <col min="8978" max="8979" width="14.28515625" style="172"/>
    <col min="8980" max="8980" width="36.85546875" style="172" bestFit="1" customWidth="1"/>
    <col min="8981" max="9216" width="14.28515625" style="172"/>
    <col min="9217" max="9217" width="1.85546875" style="172" customWidth="1"/>
    <col min="9218" max="9218" width="13.42578125" style="172" customWidth="1"/>
    <col min="9219" max="9219" width="37.140625" style="172" customWidth="1"/>
    <col min="9220" max="9231" width="10.5703125" style="172" customWidth="1"/>
    <col min="9232" max="9232" width="12.42578125" style="172" customWidth="1"/>
    <col min="9233" max="9233" width="13.28515625" style="172" customWidth="1"/>
    <col min="9234" max="9235" width="14.28515625" style="172"/>
    <col min="9236" max="9236" width="36.85546875" style="172" bestFit="1" customWidth="1"/>
    <col min="9237" max="9472" width="14.28515625" style="172"/>
    <col min="9473" max="9473" width="1.85546875" style="172" customWidth="1"/>
    <col min="9474" max="9474" width="13.42578125" style="172" customWidth="1"/>
    <col min="9475" max="9475" width="37.140625" style="172" customWidth="1"/>
    <col min="9476" max="9487" width="10.5703125" style="172" customWidth="1"/>
    <col min="9488" max="9488" width="12.42578125" style="172" customWidth="1"/>
    <col min="9489" max="9489" width="13.28515625" style="172" customWidth="1"/>
    <col min="9490" max="9491" width="14.28515625" style="172"/>
    <col min="9492" max="9492" width="36.85546875" style="172" bestFit="1" customWidth="1"/>
    <col min="9493" max="9728" width="14.28515625" style="172"/>
    <col min="9729" max="9729" width="1.85546875" style="172" customWidth="1"/>
    <col min="9730" max="9730" width="13.42578125" style="172" customWidth="1"/>
    <col min="9731" max="9731" width="37.140625" style="172" customWidth="1"/>
    <col min="9732" max="9743" width="10.5703125" style="172" customWidth="1"/>
    <col min="9744" max="9744" width="12.42578125" style="172" customWidth="1"/>
    <col min="9745" max="9745" width="13.28515625" style="172" customWidth="1"/>
    <col min="9746" max="9747" width="14.28515625" style="172"/>
    <col min="9748" max="9748" width="36.85546875" style="172" bestFit="1" customWidth="1"/>
    <col min="9749" max="9984" width="14.28515625" style="172"/>
    <col min="9985" max="9985" width="1.85546875" style="172" customWidth="1"/>
    <col min="9986" max="9986" width="13.42578125" style="172" customWidth="1"/>
    <col min="9987" max="9987" width="37.140625" style="172" customWidth="1"/>
    <col min="9988" max="9999" width="10.5703125" style="172" customWidth="1"/>
    <col min="10000" max="10000" width="12.42578125" style="172" customWidth="1"/>
    <col min="10001" max="10001" width="13.28515625" style="172" customWidth="1"/>
    <col min="10002" max="10003" width="14.28515625" style="172"/>
    <col min="10004" max="10004" width="36.85546875" style="172" bestFit="1" customWidth="1"/>
    <col min="10005" max="10240" width="14.28515625" style="172"/>
    <col min="10241" max="10241" width="1.85546875" style="172" customWidth="1"/>
    <col min="10242" max="10242" width="13.42578125" style="172" customWidth="1"/>
    <col min="10243" max="10243" width="37.140625" style="172" customWidth="1"/>
    <col min="10244" max="10255" width="10.5703125" style="172" customWidth="1"/>
    <col min="10256" max="10256" width="12.42578125" style="172" customWidth="1"/>
    <col min="10257" max="10257" width="13.28515625" style="172" customWidth="1"/>
    <col min="10258" max="10259" width="14.28515625" style="172"/>
    <col min="10260" max="10260" width="36.85546875" style="172" bestFit="1" customWidth="1"/>
    <col min="10261" max="10496" width="14.28515625" style="172"/>
    <col min="10497" max="10497" width="1.85546875" style="172" customWidth="1"/>
    <col min="10498" max="10498" width="13.42578125" style="172" customWidth="1"/>
    <col min="10499" max="10499" width="37.140625" style="172" customWidth="1"/>
    <col min="10500" max="10511" width="10.5703125" style="172" customWidth="1"/>
    <col min="10512" max="10512" width="12.42578125" style="172" customWidth="1"/>
    <col min="10513" max="10513" width="13.28515625" style="172" customWidth="1"/>
    <col min="10514" max="10515" width="14.28515625" style="172"/>
    <col min="10516" max="10516" width="36.85546875" style="172" bestFit="1" customWidth="1"/>
    <col min="10517" max="10752" width="14.28515625" style="172"/>
    <col min="10753" max="10753" width="1.85546875" style="172" customWidth="1"/>
    <col min="10754" max="10754" width="13.42578125" style="172" customWidth="1"/>
    <col min="10755" max="10755" width="37.140625" style="172" customWidth="1"/>
    <col min="10756" max="10767" width="10.5703125" style="172" customWidth="1"/>
    <col min="10768" max="10768" width="12.42578125" style="172" customWidth="1"/>
    <col min="10769" max="10769" width="13.28515625" style="172" customWidth="1"/>
    <col min="10770" max="10771" width="14.28515625" style="172"/>
    <col min="10772" max="10772" width="36.85546875" style="172" bestFit="1" customWidth="1"/>
    <col min="10773" max="11008" width="14.28515625" style="172"/>
    <col min="11009" max="11009" width="1.85546875" style="172" customWidth="1"/>
    <col min="11010" max="11010" width="13.42578125" style="172" customWidth="1"/>
    <col min="11011" max="11011" width="37.140625" style="172" customWidth="1"/>
    <col min="11012" max="11023" width="10.5703125" style="172" customWidth="1"/>
    <col min="11024" max="11024" width="12.42578125" style="172" customWidth="1"/>
    <col min="11025" max="11025" width="13.28515625" style="172" customWidth="1"/>
    <col min="11026" max="11027" width="14.28515625" style="172"/>
    <col min="11028" max="11028" width="36.85546875" style="172" bestFit="1" customWidth="1"/>
    <col min="11029" max="11264" width="14.28515625" style="172"/>
    <col min="11265" max="11265" width="1.85546875" style="172" customWidth="1"/>
    <col min="11266" max="11266" width="13.42578125" style="172" customWidth="1"/>
    <col min="11267" max="11267" width="37.140625" style="172" customWidth="1"/>
    <col min="11268" max="11279" width="10.5703125" style="172" customWidth="1"/>
    <col min="11280" max="11280" width="12.42578125" style="172" customWidth="1"/>
    <col min="11281" max="11281" width="13.28515625" style="172" customWidth="1"/>
    <col min="11282" max="11283" width="14.28515625" style="172"/>
    <col min="11284" max="11284" width="36.85546875" style="172" bestFit="1" customWidth="1"/>
    <col min="11285" max="11520" width="14.28515625" style="172"/>
    <col min="11521" max="11521" width="1.85546875" style="172" customWidth="1"/>
    <col min="11522" max="11522" width="13.42578125" style="172" customWidth="1"/>
    <col min="11523" max="11523" width="37.140625" style="172" customWidth="1"/>
    <col min="11524" max="11535" width="10.5703125" style="172" customWidth="1"/>
    <col min="11536" max="11536" width="12.42578125" style="172" customWidth="1"/>
    <col min="11537" max="11537" width="13.28515625" style="172" customWidth="1"/>
    <col min="11538" max="11539" width="14.28515625" style="172"/>
    <col min="11540" max="11540" width="36.85546875" style="172" bestFit="1" customWidth="1"/>
    <col min="11541" max="11776" width="14.28515625" style="172"/>
    <col min="11777" max="11777" width="1.85546875" style="172" customWidth="1"/>
    <col min="11778" max="11778" width="13.42578125" style="172" customWidth="1"/>
    <col min="11779" max="11779" width="37.140625" style="172" customWidth="1"/>
    <col min="11780" max="11791" width="10.5703125" style="172" customWidth="1"/>
    <col min="11792" max="11792" width="12.42578125" style="172" customWidth="1"/>
    <col min="11793" max="11793" width="13.28515625" style="172" customWidth="1"/>
    <col min="11794" max="11795" width="14.28515625" style="172"/>
    <col min="11796" max="11796" width="36.85546875" style="172" bestFit="1" customWidth="1"/>
    <col min="11797" max="12032" width="14.28515625" style="172"/>
    <col min="12033" max="12033" width="1.85546875" style="172" customWidth="1"/>
    <col min="12034" max="12034" width="13.42578125" style="172" customWidth="1"/>
    <col min="12035" max="12035" width="37.140625" style="172" customWidth="1"/>
    <col min="12036" max="12047" width="10.5703125" style="172" customWidth="1"/>
    <col min="12048" max="12048" width="12.42578125" style="172" customWidth="1"/>
    <col min="12049" max="12049" width="13.28515625" style="172" customWidth="1"/>
    <col min="12050" max="12051" width="14.28515625" style="172"/>
    <col min="12052" max="12052" width="36.85546875" style="172" bestFit="1" customWidth="1"/>
    <col min="12053" max="12288" width="14.28515625" style="172"/>
    <col min="12289" max="12289" width="1.85546875" style="172" customWidth="1"/>
    <col min="12290" max="12290" width="13.42578125" style="172" customWidth="1"/>
    <col min="12291" max="12291" width="37.140625" style="172" customWidth="1"/>
    <col min="12292" max="12303" width="10.5703125" style="172" customWidth="1"/>
    <col min="12304" max="12304" width="12.42578125" style="172" customWidth="1"/>
    <col min="12305" max="12305" width="13.28515625" style="172" customWidth="1"/>
    <col min="12306" max="12307" width="14.28515625" style="172"/>
    <col min="12308" max="12308" width="36.85546875" style="172" bestFit="1" customWidth="1"/>
    <col min="12309" max="12544" width="14.28515625" style="172"/>
    <col min="12545" max="12545" width="1.85546875" style="172" customWidth="1"/>
    <col min="12546" max="12546" width="13.42578125" style="172" customWidth="1"/>
    <col min="12547" max="12547" width="37.140625" style="172" customWidth="1"/>
    <col min="12548" max="12559" width="10.5703125" style="172" customWidth="1"/>
    <col min="12560" max="12560" width="12.42578125" style="172" customWidth="1"/>
    <col min="12561" max="12561" width="13.28515625" style="172" customWidth="1"/>
    <col min="12562" max="12563" width="14.28515625" style="172"/>
    <col min="12564" max="12564" width="36.85546875" style="172" bestFit="1" customWidth="1"/>
    <col min="12565" max="12800" width="14.28515625" style="172"/>
    <col min="12801" max="12801" width="1.85546875" style="172" customWidth="1"/>
    <col min="12802" max="12802" width="13.42578125" style="172" customWidth="1"/>
    <col min="12803" max="12803" width="37.140625" style="172" customWidth="1"/>
    <col min="12804" max="12815" width="10.5703125" style="172" customWidth="1"/>
    <col min="12816" max="12816" width="12.42578125" style="172" customWidth="1"/>
    <col min="12817" max="12817" width="13.28515625" style="172" customWidth="1"/>
    <col min="12818" max="12819" width="14.28515625" style="172"/>
    <col min="12820" max="12820" width="36.85546875" style="172" bestFit="1" customWidth="1"/>
    <col min="12821" max="13056" width="14.28515625" style="172"/>
    <col min="13057" max="13057" width="1.85546875" style="172" customWidth="1"/>
    <col min="13058" max="13058" width="13.42578125" style="172" customWidth="1"/>
    <col min="13059" max="13059" width="37.140625" style="172" customWidth="1"/>
    <col min="13060" max="13071" width="10.5703125" style="172" customWidth="1"/>
    <col min="13072" max="13072" width="12.42578125" style="172" customWidth="1"/>
    <col min="13073" max="13073" width="13.28515625" style="172" customWidth="1"/>
    <col min="13074" max="13075" width="14.28515625" style="172"/>
    <col min="13076" max="13076" width="36.85546875" style="172" bestFit="1" customWidth="1"/>
    <col min="13077" max="13312" width="14.28515625" style="172"/>
    <col min="13313" max="13313" width="1.85546875" style="172" customWidth="1"/>
    <col min="13314" max="13314" width="13.42578125" style="172" customWidth="1"/>
    <col min="13315" max="13315" width="37.140625" style="172" customWidth="1"/>
    <col min="13316" max="13327" width="10.5703125" style="172" customWidth="1"/>
    <col min="13328" max="13328" width="12.42578125" style="172" customWidth="1"/>
    <col min="13329" max="13329" width="13.28515625" style="172" customWidth="1"/>
    <col min="13330" max="13331" width="14.28515625" style="172"/>
    <col min="13332" max="13332" width="36.85546875" style="172" bestFit="1" customWidth="1"/>
    <col min="13333" max="13568" width="14.28515625" style="172"/>
    <col min="13569" max="13569" width="1.85546875" style="172" customWidth="1"/>
    <col min="13570" max="13570" width="13.42578125" style="172" customWidth="1"/>
    <col min="13571" max="13571" width="37.140625" style="172" customWidth="1"/>
    <col min="13572" max="13583" width="10.5703125" style="172" customWidth="1"/>
    <col min="13584" max="13584" width="12.42578125" style="172" customWidth="1"/>
    <col min="13585" max="13585" width="13.28515625" style="172" customWidth="1"/>
    <col min="13586" max="13587" width="14.28515625" style="172"/>
    <col min="13588" max="13588" width="36.85546875" style="172" bestFit="1" customWidth="1"/>
    <col min="13589" max="13824" width="14.28515625" style="172"/>
    <col min="13825" max="13825" width="1.85546875" style="172" customWidth="1"/>
    <col min="13826" max="13826" width="13.42578125" style="172" customWidth="1"/>
    <col min="13827" max="13827" width="37.140625" style="172" customWidth="1"/>
    <col min="13828" max="13839" width="10.5703125" style="172" customWidth="1"/>
    <col min="13840" max="13840" width="12.42578125" style="172" customWidth="1"/>
    <col min="13841" max="13841" width="13.28515625" style="172" customWidth="1"/>
    <col min="13842" max="13843" width="14.28515625" style="172"/>
    <col min="13844" max="13844" width="36.85546875" style="172" bestFit="1" customWidth="1"/>
    <col min="13845" max="14080" width="14.28515625" style="172"/>
    <col min="14081" max="14081" width="1.85546875" style="172" customWidth="1"/>
    <col min="14082" max="14082" width="13.42578125" style="172" customWidth="1"/>
    <col min="14083" max="14083" width="37.140625" style="172" customWidth="1"/>
    <col min="14084" max="14095" width="10.5703125" style="172" customWidth="1"/>
    <col min="14096" max="14096" width="12.42578125" style="172" customWidth="1"/>
    <col min="14097" max="14097" width="13.28515625" style="172" customWidth="1"/>
    <col min="14098" max="14099" width="14.28515625" style="172"/>
    <col min="14100" max="14100" width="36.85546875" style="172" bestFit="1" customWidth="1"/>
    <col min="14101" max="14336" width="14.28515625" style="172"/>
    <col min="14337" max="14337" width="1.85546875" style="172" customWidth="1"/>
    <col min="14338" max="14338" width="13.42578125" style="172" customWidth="1"/>
    <col min="14339" max="14339" width="37.140625" style="172" customWidth="1"/>
    <col min="14340" max="14351" width="10.5703125" style="172" customWidth="1"/>
    <col min="14352" max="14352" width="12.42578125" style="172" customWidth="1"/>
    <col min="14353" max="14353" width="13.28515625" style="172" customWidth="1"/>
    <col min="14354" max="14355" width="14.28515625" style="172"/>
    <col min="14356" max="14356" width="36.85546875" style="172" bestFit="1" customWidth="1"/>
    <col min="14357" max="14592" width="14.28515625" style="172"/>
    <col min="14593" max="14593" width="1.85546875" style="172" customWidth="1"/>
    <col min="14594" max="14594" width="13.42578125" style="172" customWidth="1"/>
    <col min="14595" max="14595" width="37.140625" style="172" customWidth="1"/>
    <col min="14596" max="14607" width="10.5703125" style="172" customWidth="1"/>
    <col min="14608" max="14608" width="12.42578125" style="172" customWidth="1"/>
    <col min="14609" max="14609" width="13.28515625" style="172" customWidth="1"/>
    <col min="14610" max="14611" width="14.28515625" style="172"/>
    <col min="14612" max="14612" width="36.85546875" style="172" bestFit="1" customWidth="1"/>
    <col min="14613" max="14848" width="14.28515625" style="172"/>
    <col min="14849" max="14849" width="1.85546875" style="172" customWidth="1"/>
    <col min="14850" max="14850" width="13.42578125" style="172" customWidth="1"/>
    <col min="14851" max="14851" width="37.140625" style="172" customWidth="1"/>
    <col min="14852" max="14863" width="10.5703125" style="172" customWidth="1"/>
    <col min="14864" max="14864" width="12.42578125" style="172" customWidth="1"/>
    <col min="14865" max="14865" width="13.28515625" style="172" customWidth="1"/>
    <col min="14866" max="14867" width="14.28515625" style="172"/>
    <col min="14868" max="14868" width="36.85546875" style="172" bestFit="1" customWidth="1"/>
    <col min="14869" max="15104" width="14.28515625" style="172"/>
    <col min="15105" max="15105" width="1.85546875" style="172" customWidth="1"/>
    <col min="15106" max="15106" width="13.42578125" style="172" customWidth="1"/>
    <col min="15107" max="15107" width="37.140625" style="172" customWidth="1"/>
    <col min="15108" max="15119" width="10.5703125" style="172" customWidth="1"/>
    <col min="15120" max="15120" width="12.42578125" style="172" customWidth="1"/>
    <col min="15121" max="15121" width="13.28515625" style="172" customWidth="1"/>
    <col min="15122" max="15123" width="14.28515625" style="172"/>
    <col min="15124" max="15124" width="36.85546875" style="172" bestFit="1" customWidth="1"/>
    <col min="15125" max="15360" width="14.28515625" style="172"/>
    <col min="15361" max="15361" width="1.85546875" style="172" customWidth="1"/>
    <col min="15362" max="15362" width="13.42578125" style="172" customWidth="1"/>
    <col min="15363" max="15363" width="37.140625" style="172" customWidth="1"/>
    <col min="15364" max="15375" width="10.5703125" style="172" customWidth="1"/>
    <col min="15376" max="15376" width="12.42578125" style="172" customWidth="1"/>
    <col min="15377" max="15377" width="13.28515625" style="172" customWidth="1"/>
    <col min="15378" max="15379" width="14.28515625" style="172"/>
    <col min="15380" max="15380" width="36.85546875" style="172" bestFit="1" customWidth="1"/>
    <col min="15381" max="15616" width="14.28515625" style="172"/>
    <col min="15617" max="15617" width="1.85546875" style="172" customWidth="1"/>
    <col min="15618" max="15618" width="13.42578125" style="172" customWidth="1"/>
    <col min="15619" max="15619" width="37.140625" style="172" customWidth="1"/>
    <col min="15620" max="15631" width="10.5703125" style="172" customWidth="1"/>
    <col min="15632" max="15632" width="12.42578125" style="172" customWidth="1"/>
    <col min="15633" max="15633" width="13.28515625" style="172" customWidth="1"/>
    <col min="15634" max="15635" width="14.28515625" style="172"/>
    <col min="15636" max="15636" width="36.85546875" style="172" bestFit="1" customWidth="1"/>
    <col min="15637" max="15872" width="14.28515625" style="172"/>
    <col min="15873" max="15873" width="1.85546875" style="172" customWidth="1"/>
    <col min="15874" max="15874" width="13.42578125" style="172" customWidth="1"/>
    <col min="15875" max="15875" width="37.140625" style="172" customWidth="1"/>
    <col min="15876" max="15887" width="10.5703125" style="172" customWidth="1"/>
    <col min="15888" max="15888" width="12.42578125" style="172" customWidth="1"/>
    <col min="15889" max="15889" width="13.28515625" style="172" customWidth="1"/>
    <col min="15890" max="15891" width="14.28515625" style="172"/>
    <col min="15892" max="15892" width="36.85546875" style="172" bestFit="1" customWidth="1"/>
    <col min="15893" max="16128" width="14.28515625" style="172"/>
    <col min="16129" max="16129" width="1.85546875" style="172" customWidth="1"/>
    <col min="16130" max="16130" width="13.42578125" style="172" customWidth="1"/>
    <col min="16131" max="16131" width="37.140625" style="172" customWidth="1"/>
    <col min="16132" max="16143" width="10.5703125" style="172" customWidth="1"/>
    <col min="16144" max="16144" width="12.42578125" style="172" customWidth="1"/>
    <col min="16145" max="16145" width="13.28515625" style="172" customWidth="1"/>
    <col min="16146" max="16147" width="14.28515625" style="172"/>
    <col min="16148" max="16148" width="36.85546875" style="172" bestFit="1" customWidth="1"/>
    <col min="16149" max="16384" width="14.28515625" style="172"/>
  </cols>
  <sheetData>
    <row r="1" spans="1:18" ht="27" customHeight="1">
      <c r="A1" s="171"/>
      <c r="B1" s="171" t="s">
        <v>0</v>
      </c>
      <c r="C1" s="491" t="s">
        <v>121</v>
      </c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</row>
    <row r="2" spans="1:18" ht="10.5" customHeight="1" thickBot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8" ht="17.100000000000001" customHeight="1">
      <c r="A3" s="171"/>
      <c r="B3" s="171" t="s">
        <v>0</v>
      </c>
      <c r="C3" s="492" t="s">
        <v>122</v>
      </c>
      <c r="D3" s="281" t="s">
        <v>1</v>
      </c>
      <c r="E3" s="281" t="s">
        <v>2</v>
      </c>
      <c r="F3" s="281" t="s">
        <v>3</v>
      </c>
      <c r="G3" s="281" t="s">
        <v>4</v>
      </c>
      <c r="H3" s="281" t="s">
        <v>5</v>
      </c>
      <c r="I3" s="281" t="s">
        <v>6</v>
      </c>
      <c r="J3" s="281" t="s">
        <v>7</v>
      </c>
      <c r="K3" s="281" t="s">
        <v>8</v>
      </c>
      <c r="L3" s="281" t="s">
        <v>9</v>
      </c>
      <c r="M3" s="281" t="s">
        <v>10</v>
      </c>
      <c r="N3" s="281" t="s">
        <v>11</v>
      </c>
      <c r="O3" s="281" t="s">
        <v>12</v>
      </c>
      <c r="P3" s="282">
        <v>2013</v>
      </c>
      <c r="Q3" s="283" t="s">
        <v>34</v>
      </c>
    </row>
    <row r="4" spans="1:18" ht="8.25" customHeight="1">
      <c r="A4" s="171"/>
      <c r="B4" s="171" t="s">
        <v>0</v>
      </c>
      <c r="C4" s="493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8"/>
      <c r="Q4" s="209"/>
    </row>
    <row r="5" spans="1:18" ht="17.100000000000001" customHeight="1" thickBot="1">
      <c r="A5" s="171"/>
      <c r="B5" s="171"/>
      <c r="C5" s="494"/>
      <c r="D5" s="284" t="s">
        <v>35</v>
      </c>
      <c r="E5" s="284" t="s">
        <v>35</v>
      </c>
      <c r="F5" s="284" t="s">
        <v>35</v>
      </c>
      <c r="G5" s="284" t="s">
        <v>35</v>
      </c>
      <c r="H5" s="284" t="s">
        <v>35</v>
      </c>
      <c r="I5" s="284" t="s">
        <v>35</v>
      </c>
      <c r="J5" s="284" t="s">
        <v>35</v>
      </c>
      <c r="K5" s="284" t="s">
        <v>35</v>
      </c>
      <c r="L5" s="284" t="s">
        <v>35</v>
      </c>
      <c r="M5" s="284" t="s">
        <v>35</v>
      </c>
      <c r="N5" s="284" t="s">
        <v>35</v>
      </c>
      <c r="O5" s="284" t="s">
        <v>35</v>
      </c>
      <c r="P5" s="285" t="s">
        <v>35</v>
      </c>
      <c r="Q5" s="286" t="s">
        <v>36</v>
      </c>
    </row>
    <row r="6" spans="1:18" ht="18.95" customHeight="1">
      <c r="A6" s="171"/>
      <c r="B6" s="171" t="s">
        <v>43</v>
      </c>
      <c r="C6" s="287" t="s">
        <v>123</v>
      </c>
      <c r="D6" s="288">
        <f>'2013_Potrosnja_kWh'!D6/1000000</f>
        <v>176.60855000000001</v>
      </c>
      <c r="E6" s="288">
        <f>'2013_Potrosnja_kWh'!E6/1000000</f>
        <v>161.68509399999999</v>
      </c>
      <c r="F6" s="288">
        <f>'2013_Potrosnja_kWh'!F6/1000000</f>
        <v>165.932119</v>
      </c>
      <c r="G6" s="288">
        <f>'2013_Potrosnja_kWh'!G6/1000000</f>
        <v>140.003488</v>
      </c>
      <c r="H6" s="288">
        <f>'2013_Potrosnja_kWh'!H6/1000000</f>
        <v>133.82260199999999</v>
      </c>
      <c r="I6" s="288">
        <f>'2013_Potrosnja_kWh'!I6/1000000</f>
        <v>128.76100700000001</v>
      </c>
      <c r="J6" s="288">
        <f>'2013_Potrosnja_kWh'!J6/1000000</f>
        <v>135.23149599999999</v>
      </c>
      <c r="K6" s="288">
        <f>'2013_Potrosnja_kWh'!K6/1000000</f>
        <v>133.38423499999999</v>
      </c>
      <c r="L6" s="288">
        <f>'2013_Potrosnja_kWh'!L6/1000000</f>
        <v>129.64369199999999</v>
      </c>
      <c r="M6" s="288">
        <f>'2013_Potrosnja_kWh'!M6/1000000</f>
        <v>147.57360499999999</v>
      </c>
      <c r="N6" s="288">
        <f>'2013_Potrosnja_kWh'!N6/1000000</f>
        <v>157.85588200000001</v>
      </c>
      <c r="O6" s="288">
        <f>'2013_Potrosnja_kWh'!O6/1000000</f>
        <v>185.81791200000001</v>
      </c>
      <c r="P6" s="289">
        <f>'2013_Potrosnja_kWh'!P6/1000000</f>
        <v>1796.3196820000001</v>
      </c>
      <c r="Q6" s="290">
        <v>0.99363417866582082</v>
      </c>
      <c r="R6" s="238"/>
    </row>
    <row r="7" spans="1:18" ht="18.95" customHeight="1">
      <c r="A7" s="171"/>
      <c r="B7" s="171" t="s">
        <v>43</v>
      </c>
      <c r="C7" s="291" t="s">
        <v>124</v>
      </c>
      <c r="D7" s="292">
        <f>'2013_Potrosnja_kWh'!D7/1000000</f>
        <v>54.543812000000003</v>
      </c>
      <c r="E7" s="292">
        <f>'2013_Potrosnja_kWh'!E7/1000000</f>
        <v>49.625017999999997</v>
      </c>
      <c r="F7" s="292">
        <f>'2013_Potrosnja_kWh'!F7/1000000</f>
        <v>50.078553999999997</v>
      </c>
      <c r="G7" s="292">
        <f>'2013_Potrosnja_kWh'!G7/1000000</f>
        <v>51.069940000000003</v>
      </c>
      <c r="H7" s="292">
        <f>'2013_Potrosnja_kWh'!H7/1000000</f>
        <v>47.488813999999998</v>
      </c>
      <c r="I7" s="292">
        <f>'2013_Potrosnja_kWh'!I7/1000000</f>
        <v>45.919600000000003</v>
      </c>
      <c r="J7" s="292">
        <f>'2013_Potrosnja_kWh'!J7/1000000</f>
        <v>51.559967</v>
      </c>
      <c r="K7" s="292">
        <f>'2013_Potrosnja_kWh'!K7/1000000</f>
        <v>50.398974000000003</v>
      </c>
      <c r="L7" s="292">
        <f>'2013_Potrosnja_kWh'!L7/1000000</f>
        <v>48.028109000000001</v>
      </c>
      <c r="M7" s="292">
        <f>'2013_Potrosnja_kWh'!M7/1000000</f>
        <v>49.915191999999998</v>
      </c>
      <c r="N7" s="292">
        <f>'2013_Potrosnja_kWh'!N7/1000000</f>
        <v>52.671585999999998</v>
      </c>
      <c r="O7" s="292">
        <f>'2013_Potrosnja_kWh'!O7/1000000</f>
        <v>58.762430999999999</v>
      </c>
      <c r="P7" s="293">
        <f>'2013_Potrosnja_kWh'!P7/1000000</f>
        <v>610.06199700000002</v>
      </c>
      <c r="Q7" s="294">
        <v>1.0026427931371946</v>
      </c>
      <c r="R7" s="238" t="s">
        <v>0</v>
      </c>
    </row>
    <row r="8" spans="1:18" ht="18.95" customHeight="1">
      <c r="A8" s="171"/>
      <c r="B8" s="171" t="s">
        <v>43</v>
      </c>
      <c r="C8" s="295" t="s">
        <v>125</v>
      </c>
      <c r="D8" s="296">
        <f>'2013_Potrosnja_kWh'!D8/1000000</f>
        <v>60.928457000000002</v>
      </c>
      <c r="E8" s="296">
        <f>'2013_Potrosnja_kWh'!E8/1000000</f>
        <v>53.640928000000002</v>
      </c>
      <c r="F8" s="296">
        <f>'2013_Potrosnja_kWh'!F8/1000000</f>
        <v>57.971420999999999</v>
      </c>
      <c r="G8" s="296">
        <f>'2013_Potrosnja_kWh'!G8/1000000</f>
        <v>48.065702000000002</v>
      </c>
      <c r="H8" s="296">
        <f>'2013_Potrosnja_kWh'!H8/1000000</f>
        <v>47.419347000000002</v>
      </c>
      <c r="I8" s="296">
        <f>'2013_Potrosnja_kWh'!I8/1000000</f>
        <v>47.238199000000002</v>
      </c>
      <c r="J8" s="296">
        <f>'2013_Potrosnja_kWh'!J8/1000000</f>
        <v>50.447521000000002</v>
      </c>
      <c r="K8" s="296">
        <f>'2013_Potrosnja_kWh'!K8/1000000</f>
        <v>51.864167999999999</v>
      </c>
      <c r="L8" s="296">
        <f>'2013_Potrosnja_kWh'!L8/1000000</f>
        <v>50.809187000000001</v>
      </c>
      <c r="M8" s="296">
        <f>'2013_Potrosnja_kWh'!M8/1000000</f>
        <v>57.198183999999998</v>
      </c>
      <c r="N8" s="296">
        <f>'2013_Potrosnja_kWh'!N8/1000000</f>
        <v>59.405152000000001</v>
      </c>
      <c r="O8" s="296">
        <f>'2013_Potrosnja_kWh'!O8/1000000</f>
        <v>71.150036999999998</v>
      </c>
      <c r="P8" s="297">
        <f>'2013_Potrosnja_kWh'!P8/1000000</f>
        <v>656.13830299999995</v>
      </c>
      <c r="Q8" s="294">
        <v>1.003509166567744</v>
      </c>
      <c r="R8" s="238"/>
    </row>
    <row r="9" spans="1:18" ht="18.95" customHeight="1">
      <c r="A9" s="171"/>
      <c r="B9" s="171" t="s">
        <v>43</v>
      </c>
      <c r="C9" s="291" t="s">
        <v>126</v>
      </c>
      <c r="D9" s="292">
        <f>'2013_Potrosnja_kWh'!D9/1000000</f>
        <v>29.152761999999999</v>
      </c>
      <c r="E9" s="292">
        <f>'2013_Potrosnja_kWh'!E9/1000000</f>
        <v>25.992560999999998</v>
      </c>
      <c r="F9" s="292">
        <f>'2013_Potrosnja_kWh'!F9/1000000</f>
        <v>26.611764000000001</v>
      </c>
      <c r="G9" s="292">
        <f>'2013_Potrosnja_kWh'!G9/1000000</f>
        <v>22.245629999999998</v>
      </c>
      <c r="H9" s="292">
        <f>'2013_Potrosnja_kWh'!H9/1000000</f>
        <v>21.475428000000001</v>
      </c>
      <c r="I9" s="292">
        <f>'2013_Potrosnja_kWh'!I9/1000000</f>
        <v>20.994394</v>
      </c>
      <c r="J9" s="292">
        <f>'2013_Potrosnja_kWh'!J9/1000000</f>
        <v>22.587759999999999</v>
      </c>
      <c r="K9" s="292">
        <f>'2013_Potrosnja_kWh'!K9/1000000</f>
        <v>23.102937000000001</v>
      </c>
      <c r="L9" s="292">
        <f>'2013_Potrosnja_kWh'!L9/1000000</f>
        <v>23.123832</v>
      </c>
      <c r="M9" s="292">
        <f>'2013_Potrosnja_kWh'!M9/1000000</f>
        <v>26.05021</v>
      </c>
      <c r="N9" s="292">
        <f>'2013_Potrosnja_kWh'!N9/1000000</f>
        <v>26.142654</v>
      </c>
      <c r="O9" s="292">
        <f>'2013_Potrosnja_kWh'!O9/1000000</f>
        <v>32.032981999999997</v>
      </c>
      <c r="P9" s="293">
        <f>'2013_Potrosnja_kWh'!P9/1000000</f>
        <v>299.51291400000002</v>
      </c>
      <c r="Q9" s="298">
        <v>0.98253425960722895</v>
      </c>
      <c r="R9" s="238"/>
    </row>
    <row r="10" spans="1:18" ht="18.95" customHeight="1">
      <c r="A10" s="171"/>
      <c r="B10" s="171" t="s">
        <v>43</v>
      </c>
      <c r="C10" s="291" t="s">
        <v>127</v>
      </c>
      <c r="D10" s="292">
        <f>'2013_Potrosnja_kWh'!D10/1000000</f>
        <v>17.696534</v>
      </c>
      <c r="E10" s="292">
        <f>'2013_Potrosnja_kWh'!E10/1000000</f>
        <v>17.525711999999999</v>
      </c>
      <c r="F10" s="292">
        <f>'2013_Potrosnja_kWh'!F10/1000000</f>
        <v>18.016969</v>
      </c>
      <c r="G10" s="292">
        <f>'2013_Potrosnja_kWh'!G10/1000000</f>
        <v>13.367666</v>
      </c>
      <c r="H10" s="292">
        <f>'2013_Potrosnja_kWh'!H10/1000000</f>
        <v>14.938138</v>
      </c>
      <c r="I10" s="292">
        <f>'2013_Potrosnja_kWh'!I10/1000000</f>
        <v>15.046215</v>
      </c>
      <c r="J10" s="292">
        <f>'2013_Potrosnja_kWh'!J10/1000000</f>
        <v>16.549147999999999</v>
      </c>
      <c r="K10" s="292">
        <f>'2013_Potrosnja_kWh'!K10/1000000</f>
        <v>17.009305999999999</v>
      </c>
      <c r="L10" s="292">
        <f>'2013_Potrosnja_kWh'!L10/1000000</f>
        <v>15.622038999999999</v>
      </c>
      <c r="M10" s="292">
        <f>'2013_Potrosnja_kWh'!M10/1000000</f>
        <v>15.971124</v>
      </c>
      <c r="N10" s="292">
        <f>'2013_Potrosnja_kWh'!N10/1000000</f>
        <v>17.027909999999999</v>
      </c>
      <c r="O10" s="292">
        <f>'2013_Potrosnja_kWh'!O10/1000000</f>
        <v>20.540071999999999</v>
      </c>
      <c r="P10" s="293">
        <f>'2013_Potrosnja_kWh'!P10/1000000</f>
        <v>199.310833</v>
      </c>
      <c r="Q10" s="294">
        <v>1.0233971875534102</v>
      </c>
      <c r="R10" s="238" t="s">
        <v>0</v>
      </c>
    </row>
    <row r="11" spans="1:18" ht="18.95" customHeight="1">
      <c r="A11" s="171"/>
      <c r="B11" s="171" t="s">
        <v>43</v>
      </c>
      <c r="C11" s="291" t="s">
        <v>128</v>
      </c>
      <c r="D11" s="292">
        <f>'2013_Potrosnja_kWh'!D11/1000000</f>
        <v>1.0771630000000001</v>
      </c>
      <c r="E11" s="292">
        <f>'2013_Potrosnja_kWh'!E11/1000000</f>
        <v>0.52257399999999998</v>
      </c>
      <c r="F11" s="292">
        <f>'2013_Potrosnja_kWh'!F11/1000000</f>
        <v>0.58945599999999998</v>
      </c>
      <c r="G11" s="292">
        <f>'2013_Potrosnja_kWh'!G11/1000000</f>
        <v>1.4408719999999999</v>
      </c>
      <c r="H11" s="292">
        <f>'2013_Potrosnja_kWh'!H11/1000000</f>
        <v>1.458512</v>
      </c>
      <c r="I11" s="292">
        <f>'2013_Potrosnja_kWh'!I11/1000000</f>
        <v>0.97085200000000005</v>
      </c>
      <c r="J11" s="292">
        <f>'2013_Potrosnja_kWh'!J11/1000000</f>
        <v>1.0706310000000001</v>
      </c>
      <c r="K11" s="292">
        <f>'2013_Potrosnja_kWh'!K11/1000000</f>
        <v>0.66730999999999996</v>
      </c>
      <c r="L11" s="292">
        <f>'2013_Potrosnja_kWh'!L11/1000000</f>
        <v>2.2493089999999998</v>
      </c>
      <c r="M11" s="292">
        <f>'2013_Potrosnja_kWh'!M11/1000000</f>
        <v>0.58981600000000001</v>
      </c>
      <c r="N11" s="292">
        <f>'2013_Potrosnja_kWh'!N11/1000000</f>
        <v>0.95755999999999997</v>
      </c>
      <c r="O11" s="292">
        <f>'2013_Potrosnja_kWh'!O11/1000000</f>
        <v>0.524586</v>
      </c>
      <c r="P11" s="293">
        <f>'2013_Potrosnja_kWh'!P11/1000000</f>
        <v>12.118641</v>
      </c>
      <c r="Q11" s="294">
        <v>0.97033321872722522</v>
      </c>
      <c r="R11" s="238"/>
    </row>
    <row r="12" spans="1:18" ht="20.100000000000001" customHeight="1" thickBot="1">
      <c r="A12" s="171"/>
      <c r="B12" s="171"/>
      <c r="C12" s="299" t="s">
        <v>43</v>
      </c>
      <c r="D12" s="300">
        <f>'2013_Potrosnja_kWh'!D12/1000000</f>
        <v>340.00727799999999</v>
      </c>
      <c r="E12" s="300">
        <f>'2013_Potrosnja_kWh'!E12/1000000</f>
        <v>308.99188700000002</v>
      </c>
      <c r="F12" s="300">
        <f>'2013_Potrosnja_kWh'!F12/1000000</f>
        <v>319.20028300000001</v>
      </c>
      <c r="G12" s="300">
        <f>'2013_Potrosnja_kWh'!G12/1000000</f>
        <v>276.19329800000003</v>
      </c>
      <c r="H12" s="300">
        <f>'2013_Potrosnja_kWh'!H12/1000000</f>
        <v>266.60284100000001</v>
      </c>
      <c r="I12" s="300">
        <f>'2013_Potrosnja_kWh'!I12/1000000</f>
        <v>258.93026700000001</v>
      </c>
      <c r="J12" s="300">
        <f>'2013_Potrosnja_kWh'!J12/1000000</f>
        <v>277.44652300000001</v>
      </c>
      <c r="K12" s="300">
        <f>'2013_Potrosnja_kWh'!K12/1000000</f>
        <v>276.42693000000003</v>
      </c>
      <c r="L12" s="300">
        <f>'2013_Potrosnja_kWh'!L12/1000000</f>
        <v>269.47616799999997</v>
      </c>
      <c r="M12" s="300">
        <f>'2013_Potrosnja_kWh'!M12/1000000</f>
        <v>297.29813100000001</v>
      </c>
      <c r="N12" s="300">
        <f>'2013_Potrosnja_kWh'!N12/1000000</f>
        <v>314.060744</v>
      </c>
      <c r="O12" s="300">
        <f>'2013_Potrosnja_kWh'!O12/1000000</f>
        <v>368.82801999999998</v>
      </c>
      <c r="P12" s="301">
        <f>'2013_Potrosnja_kWh'!P12/1000000</f>
        <v>3573.4623700000002</v>
      </c>
      <c r="Q12" s="302">
        <v>0.99755908386441627</v>
      </c>
      <c r="R12" s="238"/>
    </row>
    <row r="13" spans="1:18" ht="18.95" customHeight="1">
      <c r="A13" s="171"/>
      <c r="B13" s="171" t="s">
        <v>182</v>
      </c>
      <c r="C13" s="291" t="s">
        <v>129</v>
      </c>
      <c r="D13" s="292">
        <f>'2013_Potrosnja_kWh'!D13/1000000</f>
        <v>131.28534300000001</v>
      </c>
      <c r="E13" s="292">
        <f>'2013_Potrosnja_kWh'!E13/1000000</f>
        <v>117.877272</v>
      </c>
      <c r="F13" s="292">
        <f>'2013_Potrosnja_kWh'!F13/1000000</f>
        <v>121.805993</v>
      </c>
      <c r="G13" s="292">
        <f>'2013_Potrosnja_kWh'!G13/1000000</f>
        <v>104.747912</v>
      </c>
      <c r="H13" s="292">
        <f>'2013_Potrosnja_kWh'!H13/1000000</f>
        <v>100.644682</v>
      </c>
      <c r="I13" s="292">
        <f>'2013_Potrosnja_kWh'!I13/1000000</f>
        <v>98.656334000000001</v>
      </c>
      <c r="J13" s="292">
        <f>'2013_Potrosnja_kWh'!J13/1000000</f>
        <v>105.383545</v>
      </c>
      <c r="K13" s="292">
        <f>'2013_Potrosnja_kWh'!K13/1000000</f>
        <v>105.923089</v>
      </c>
      <c r="L13" s="292">
        <f>'2013_Potrosnja_kWh'!L13/1000000</f>
        <v>103.87165299999999</v>
      </c>
      <c r="M13" s="292">
        <f>'2013_Potrosnja_kWh'!M13/1000000</f>
        <v>115.540165</v>
      </c>
      <c r="N13" s="292">
        <f>'2013_Potrosnja_kWh'!N13/1000000</f>
        <v>121.420441</v>
      </c>
      <c r="O13" s="292">
        <f>'2013_Potrosnja_kWh'!O13/1000000</f>
        <v>144.84277700000001</v>
      </c>
      <c r="P13" s="303">
        <f>'2013_Potrosnja_kWh'!P13/1000000</f>
        <v>1371.999206</v>
      </c>
      <c r="Q13" s="290">
        <v>1.0130842782633198</v>
      </c>
      <c r="R13" s="238"/>
    </row>
    <row r="14" spans="1:18" ht="18.95" customHeight="1">
      <c r="A14" s="171"/>
      <c r="B14" s="171" t="s">
        <v>182</v>
      </c>
      <c r="C14" s="291" t="s">
        <v>130</v>
      </c>
      <c r="D14" s="292">
        <f>'2013_Potrosnja_kWh'!D14/1000000</f>
        <v>91.460437999999996</v>
      </c>
      <c r="E14" s="292">
        <f>'2013_Potrosnja_kWh'!E14/1000000</f>
        <v>83.450351999999995</v>
      </c>
      <c r="F14" s="292">
        <f>'2013_Potrosnja_kWh'!F14/1000000</f>
        <v>88.794105999999999</v>
      </c>
      <c r="G14" s="292">
        <f>'2013_Potrosnja_kWh'!G14/1000000</f>
        <v>81.258296000000001</v>
      </c>
      <c r="H14" s="292">
        <f>'2013_Potrosnja_kWh'!H14/1000000</f>
        <v>82.847925000000004</v>
      </c>
      <c r="I14" s="292">
        <f>'2013_Potrosnja_kWh'!I14/1000000</f>
        <v>80.090320000000006</v>
      </c>
      <c r="J14" s="292">
        <f>'2013_Potrosnja_kWh'!J14/1000000</f>
        <v>84.312912999999995</v>
      </c>
      <c r="K14" s="292">
        <f>'2013_Potrosnja_kWh'!K14/1000000</f>
        <v>87.615809999999996</v>
      </c>
      <c r="L14" s="292">
        <f>'2013_Potrosnja_kWh'!L14/1000000</f>
        <v>82.173744999999997</v>
      </c>
      <c r="M14" s="292">
        <f>'2013_Potrosnja_kWh'!M14/1000000</f>
        <v>89.294595999999999</v>
      </c>
      <c r="N14" s="292">
        <f>'2013_Potrosnja_kWh'!N14/1000000</f>
        <v>88.112637000000007</v>
      </c>
      <c r="O14" s="292">
        <f>'2013_Potrosnja_kWh'!O14/1000000</f>
        <v>97.610515000000007</v>
      </c>
      <c r="P14" s="293">
        <f>'2013_Potrosnja_kWh'!P14/1000000</f>
        <v>1037.021653</v>
      </c>
      <c r="Q14" s="298">
        <v>1.0014466478391224</v>
      </c>
      <c r="R14" s="238"/>
    </row>
    <row r="15" spans="1:18" ht="18.95" customHeight="1">
      <c r="A15" s="171"/>
      <c r="B15" s="171" t="s">
        <v>182</v>
      </c>
      <c r="C15" s="291" t="s">
        <v>131</v>
      </c>
      <c r="D15" s="292">
        <f>'2013_Potrosnja_kWh'!D15/1000000</f>
        <v>86.280451999999997</v>
      </c>
      <c r="E15" s="292">
        <f>'2013_Potrosnja_kWh'!E15/1000000</f>
        <v>77.920524</v>
      </c>
      <c r="F15" s="292">
        <f>'2013_Potrosnja_kWh'!F15/1000000</f>
        <v>83.228480000000005</v>
      </c>
      <c r="G15" s="292">
        <f>'2013_Potrosnja_kWh'!G15/1000000</f>
        <v>73.997056000000001</v>
      </c>
      <c r="H15" s="292">
        <f>'2013_Potrosnja_kWh'!H15/1000000</f>
        <v>73.476802000000006</v>
      </c>
      <c r="I15" s="292">
        <f>'2013_Potrosnja_kWh'!I15/1000000</f>
        <v>73.097682000000006</v>
      </c>
      <c r="J15" s="292">
        <f>'2013_Potrosnja_kWh'!J15/1000000</f>
        <v>75.222539999999995</v>
      </c>
      <c r="K15" s="292">
        <f>'2013_Potrosnja_kWh'!K15/1000000</f>
        <v>78.384755999999996</v>
      </c>
      <c r="L15" s="292">
        <f>'2013_Potrosnja_kWh'!L15/1000000</f>
        <v>73.059375000000003</v>
      </c>
      <c r="M15" s="292">
        <f>'2013_Potrosnja_kWh'!M15/1000000</f>
        <v>79.228423000000006</v>
      </c>
      <c r="N15" s="292">
        <f>'2013_Potrosnja_kWh'!N15/1000000</f>
        <v>78.820441000000002</v>
      </c>
      <c r="O15" s="292">
        <f>'2013_Potrosnja_kWh'!O15/1000000</f>
        <v>90.620352999999994</v>
      </c>
      <c r="P15" s="293">
        <f>'2013_Potrosnja_kWh'!P15/1000000</f>
        <v>943.33688400000005</v>
      </c>
      <c r="Q15" s="304">
        <v>1.0202650868223375</v>
      </c>
      <c r="R15" s="238"/>
    </row>
    <row r="16" spans="1:18" ht="18.95" customHeight="1">
      <c r="A16" s="171"/>
      <c r="B16" s="171" t="s">
        <v>182</v>
      </c>
      <c r="C16" s="291" t="s">
        <v>132</v>
      </c>
      <c r="D16" s="292">
        <f>'2013_Potrosnja_kWh'!D16/1000000</f>
        <v>19.307680999999999</v>
      </c>
      <c r="E16" s="292">
        <f>'2013_Potrosnja_kWh'!E16/1000000</f>
        <v>17.454248</v>
      </c>
      <c r="F16" s="292">
        <f>'2013_Potrosnja_kWh'!F16/1000000</f>
        <v>18.275949000000001</v>
      </c>
      <c r="G16" s="292">
        <f>'2013_Potrosnja_kWh'!G16/1000000</f>
        <v>15.151859</v>
      </c>
      <c r="H16" s="292">
        <f>'2013_Potrosnja_kWh'!H16/1000000</f>
        <v>14.995703000000001</v>
      </c>
      <c r="I16" s="292">
        <f>'2013_Potrosnja_kWh'!I16/1000000</f>
        <v>15.107846</v>
      </c>
      <c r="J16" s="292">
        <f>'2013_Potrosnja_kWh'!J16/1000000</f>
        <v>16.889054000000002</v>
      </c>
      <c r="K16" s="292">
        <f>'2013_Potrosnja_kWh'!K16/1000000</f>
        <v>17.598486000000001</v>
      </c>
      <c r="L16" s="292">
        <f>'2013_Potrosnja_kWh'!L16/1000000</f>
        <v>14.575671</v>
      </c>
      <c r="M16" s="292">
        <f>'2013_Potrosnja_kWh'!M16/1000000</f>
        <v>15.780849</v>
      </c>
      <c r="N16" s="292">
        <f>'2013_Potrosnja_kWh'!N16/1000000</f>
        <v>17.369251999999999</v>
      </c>
      <c r="O16" s="292">
        <f>'2013_Potrosnja_kWh'!O16/1000000</f>
        <v>21.037908000000002</v>
      </c>
      <c r="P16" s="293">
        <f>'2013_Potrosnja_kWh'!P16/1000000</f>
        <v>203.54450600000001</v>
      </c>
      <c r="Q16" s="294">
        <v>0.98857978611043706</v>
      </c>
      <c r="R16" s="238"/>
    </row>
    <row r="17" spans="1:20" ht="18.95" customHeight="1">
      <c r="A17" s="171"/>
      <c r="B17" s="171" t="s">
        <v>182</v>
      </c>
      <c r="C17" s="291" t="s">
        <v>133</v>
      </c>
      <c r="D17" s="292">
        <f>'2013_Potrosnja_kWh'!D17/1000000</f>
        <v>37.831204</v>
      </c>
      <c r="E17" s="292">
        <f>'2013_Potrosnja_kWh'!E17/1000000</f>
        <v>33.512504</v>
      </c>
      <c r="F17" s="292">
        <f>'2013_Potrosnja_kWh'!F17/1000000</f>
        <v>37.502214000000002</v>
      </c>
      <c r="G17" s="292">
        <f>'2013_Potrosnja_kWh'!G17/1000000</f>
        <v>34.183484</v>
      </c>
      <c r="H17" s="292">
        <f>'2013_Potrosnja_kWh'!H17/1000000</f>
        <v>34.050865000000002</v>
      </c>
      <c r="I17" s="292">
        <f>'2013_Potrosnja_kWh'!I17/1000000</f>
        <v>33.870894</v>
      </c>
      <c r="J17" s="292">
        <f>'2013_Potrosnja_kWh'!J17/1000000</f>
        <v>38.338315000000001</v>
      </c>
      <c r="K17" s="292">
        <f>'2013_Potrosnja_kWh'!K17/1000000</f>
        <v>39.451746999999997</v>
      </c>
      <c r="L17" s="292">
        <f>'2013_Potrosnja_kWh'!L17/1000000</f>
        <v>36.202193999999999</v>
      </c>
      <c r="M17" s="292">
        <f>'2013_Potrosnja_kWh'!M17/1000000</f>
        <v>38.465297</v>
      </c>
      <c r="N17" s="292">
        <f>'2013_Potrosnja_kWh'!N17/1000000</f>
        <v>36.866670999999997</v>
      </c>
      <c r="O17" s="292">
        <f>'2013_Potrosnja_kWh'!O17/1000000</f>
        <v>41.335495000000002</v>
      </c>
      <c r="P17" s="293">
        <f>'2013_Potrosnja_kWh'!P17/1000000</f>
        <v>441.610884</v>
      </c>
      <c r="Q17" s="294">
        <v>1.0018316483961933</v>
      </c>
      <c r="R17" s="238"/>
    </row>
    <row r="18" spans="1:20" ht="18.95" customHeight="1">
      <c r="A18" s="171"/>
      <c r="B18" s="171" t="s">
        <v>182</v>
      </c>
      <c r="C18" s="291" t="s">
        <v>134</v>
      </c>
      <c r="D18" s="292">
        <f>'2013_Potrosnja_kWh'!D18/1000000</f>
        <v>37.033259000000001</v>
      </c>
      <c r="E18" s="292">
        <f>'2013_Potrosnja_kWh'!E18/1000000</f>
        <v>38.371167999999997</v>
      </c>
      <c r="F18" s="292">
        <f>'2013_Potrosnja_kWh'!F18/1000000</f>
        <v>38.401913</v>
      </c>
      <c r="G18" s="292">
        <f>'2013_Potrosnja_kWh'!G18/1000000</f>
        <v>36.402692000000002</v>
      </c>
      <c r="H18" s="292">
        <f>'2013_Potrosnja_kWh'!H18/1000000</f>
        <v>36.756039999999999</v>
      </c>
      <c r="I18" s="292">
        <f>'2013_Potrosnja_kWh'!I18/1000000</f>
        <v>39.293869999999998</v>
      </c>
      <c r="J18" s="292">
        <f>'2013_Potrosnja_kWh'!J18/1000000</f>
        <v>40.129556000000001</v>
      </c>
      <c r="K18" s="292">
        <f>'2013_Potrosnja_kWh'!K18/1000000</f>
        <v>36.300037000000003</v>
      </c>
      <c r="L18" s="292">
        <f>'2013_Potrosnja_kWh'!L18/1000000</f>
        <v>29.65971</v>
      </c>
      <c r="M18" s="292">
        <f>'2013_Potrosnja_kWh'!M18/1000000</f>
        <v>36.607480000000002</v>
      </c>
      <c r="N18" s="292">
        <f>'2013_Potrosnja_kWh'!N18/1000000</f>
        <v>43.571624999999997</v>
      </c>
      <c r="O18" s="292">
        <f>'2013_Potrosnja_kWh'!O18/1000000</f>
        <v>36.077370999999999</v>
      </c>
      <c r="P18" s="293">
        <f>'2013_Potrosnja_kWh'!P18/1000000</f>
        <v>448.60472099999998</v>
      </c>
      <c r="Q18" s="298">
        <v>0.99867217846578227</v>
      </c>
      <c r="R18" s="238"/>
    </row>
    <row r="19" spans="1:20" ht="20.100000000000001" customHeight="1" thickBot="1">
      <c r="A19" s="171"/>
      <c r="B19" s="171"/>
      <c r="C19" s="299" t="s">
        <v>44</v>
      </c>
      <c r="D19" s="305">
        <f>'2013_Potrosnja_kWh'!D19/1000000</f>
        <v>403.19837699999999</v>
      </c>
      <c r="E19" s="305">
        <f>'2013_Potrosnja_kWh'!E19/1000000</f>
        <v>368.58606800000001</v>
      </c>
      <c r="F19" s="305">
        <f>'2013_Potrosnja_kWh'!F19/1000000</f>
        <v>388.00865499999998</v>
      </c>
      <c r="G19" s="305">
        <f>'2013_Potrosnja_kWh'!G19/1000000</f>
        <v>345.74129900000003</v>
      </c>
      <c r="H19" s="305">
        <f>'2013_Potrosnja_kWh'!H19/1000000</f>
        <v>342.77201700000001</v>
      </c>
      <c r="I19" s="305">
        <f>'2013_Potrosnja_kWh'!I19/1000000</f>
        <v>340.11694599999998</v>
      </c>
      <c r="J19" s="305">
        <f>'2013_Potrosnja_kWh'!J19/1000000</f>
        <v>360.27592299999998</v>
      </c>
      <c r="K19" s="305">
        <f>'2013_Potrosnja_kWh'!K19/1000000</f>
        <v>365.27392500000002</v>
      </c>
      <c r="L19" s="305">
        <f>'2013_Potrosnja_kWh'!L19/1000000</f>
        <v>339.542348</v>
      </c>
      <c r="M19" s="305">
        <f>'2013_Potrosnja_kWh'!M19/1000000</f>
        <v>374.91681</v>
      </c>
      <c r="N19" s="305">
        <f>'2013_Potrosnja_kWh'!N19/1000000</f>
        <v>386.161067</v>
      </c>
      <c r="O19" s="305">
        <f>'2013_Potrosnja_kWh'!O19/1000000</f>
        <v>431.52441900000002</v>
      </c>
      <c r="P19" s="301">
        <f>'2013_Potrosnja_kWh'!P19/1000000</f>
        <v>4446.1178540000001</v>
      </c>
      <c r="Q19" s="306">
        <v>1.0081206352128353</v>
      </c>
      <c r="R19" s="238"/>
    </row>
    <row r="20" spans="1:20" ht="18.95" customHeight="1">
      <c r="A20" s="171"/>
      <c r="B20" s="171" t="s">
        <v>183</v>
      </c>
      <c r="C20" s="291" t="s">
        <v>136</v>
      </c>
      <c r="D20" s="292">
        <f>'2013_Potrosnja_kWh'!D20/1000000</f>
        <v>51.841723000000002</v>
      </c>
      <c r="E20" s="292">
        <f>'2013_Potrosnja_kWh'!E20/1000000</f>
        <v>45.554675000000003</v>
      </c>
      <c r="F20" s="292">
        <f>'2013_Potrosnja_kWh'!F20/1000000</f>
        <v>47.470897999999998</v>
      </c>
      <c r="G20" s="292">
        <f>'2013_Potrosnja_kWh'!G20/1000000</f>
        <v>36.195292999999999</v>
      </c>
      <c r="H20" s="292">
        <f>'2013_Potrosnja_kWh'!H20/1000000</f>
        <v>33.458260000000003</v>
      </c>
      <c r="I20" s="292">
        <f>'2013_Potrosnja_kWh'!I20/1000000</f>
        <v>34.691014000000003</v>
      </c>
      <c r="J20" s="292">
        <f>'2013_Potrosnja_kWh'!J20/1000000</f>
        <v>39.284249000000003</v>
      </c>
      <c r="K20" s="292">
        <f>'2013_Potrosnja_kWh'!K20/1000000</f>
        <v>41.925455999999997</v>
      </c>
      <c r="L20" s="292">
        <f>'2013_Potrosnja_kWh'!L20/1000000</f>
        <v>34.573120000000003</v>
      </c>
      <c r="M20" s="292">
        <f>'2013_Potrosnja_kWh'!M20/1000000</f>
        <v>36.336278999999998</v>
      </c>
      <c r="N20" s="292">
        <f>'2013_Potrosnja_kWh'!N20/1000000</f>
        <v>39.945684</v>
      </c>
      <c r="O20" s="292">
        <f>'2013_Potrosnja_kWh'!O20/1000000</f>
        <v>51.460279999999997</v>
      </c>
      <c r="P20" s="293">
        <f>'2013_Potrosnja_kWh'!P20/1000000</f>
        <v>492.73693100000003</v>
      </c>
      <c r="Q20" s="290">
        <v>0.95740155960974305</v>
      </c>
      <c r="R20" s="238"/>
    </row>
    <row r="21" spans="1:20" ht="18.95" customHeight="1">
      <c r="A21" s="171"/>
      <c r="B21" s="171" t="s">
        <v>183</v>
      </c>
      <c r="C21" s="291" t="s">
        <v>135</v>
      </c>
      <c r="D21" s="292">
        <f>'2013_Potrosnja_kWh'!D21/1000000</f>
        <v>31.117495999999999</v>
      </c>
      <c r="E21" s="292">
        <f>'2013_Potrosnja_kWh'!E21/1000000</f>
        <v>28.771402999999999</v>
      </c>
      <c r="F21" s="292">
        <f>'2013_Potrosnja_kWh'!F21/1000000</f>
        <v>27.656732000000002</v>
      </c>
      <c r="G21" s="292">
        <f>'2013_Potrosnja_kWh'!G21/1000000</f>
        <v>24.534573999999999</v>
      </c>
      <c r="H21" s="292">
        <f>'2013_Potrosnja_kWh'!H21/1000000</f>
        <v>22.890073999999998</v>
      </c>
      <c r="I21" s="292">
        <f>'2013_Potrosnja_kWh'!I21/1000000</f>
        <v>22.659227999999999</v>
      </c>
      <c r="J21" s="292">
        <f>'2013_Potrosnja_kWh'!J21/1000000</f>
        <v>25.169694</v>
      </c>
      <c r="K21" s="292">
        <f>'2013_Potrosnja_kWh'!K21/1000000</f>
        <v>25.969235000000001</v>
      </c>
      <c r="L21" s="292">
        <f>'2013_Potrosnja_kWh'!L21/1000000</f>
        <v>22.671786000000001</v>
      </c>
      <c r="M21" s="292">
        <f>'2013_Potrosnja_kWh'!M21/1000000</f>
        <v>24.881029999999999</v>
      </c>
      <c r="N21" s="292">
        <f>'2013_Potrosnja_kWh'!N21/1000000</f>
        <v>26.153431999999999</v>
      </c>
      <c r="O21" s="292">
        <f>'2013_Potrosnja_kWh'!O21/1000000</f>
        <v>27.935839999999999</v>
      </c>
      <c r="P21" s="293">
        <f>'2013_Potrosnja_kWh'!P21/1000000</f>
        <v>310.41052400000001</v>
      </c>
      <c r="Q21" s="294">
        <v>0.96567718246205769</v>
      </c>
      <c r="R21" s="238"/>
    </row>
    <row r="22" spans="1:20" ht="18.95" customHeight="1">
      <c r="A22" s="171"/>
      <c r="B22" s="171" t="s">
        <v>183</v>
      </c>
      <c r="C22" s="291" t="s">
        <v>137</v>
      </c>
      <c r="D22" s="292">
        <f>'2013_Potrosnja_kWh'!D22/1000000</f>
        <v>14.080017</v>
      </c>
      <c r="E22" s="292">
        <f>'2013_Potrosnja_kWh'!E22/1000000</f>
        <v>12.329533</v>
      </c>
      <c r="F22" s="292">
        <f>'2013_Potrosnja_kWh'!F22/1000000</f>
        <v>13.179899000000001</v>
      </c>
      <c r="G22" s="292">
        <f>'2013_Potrosnja_kWh'!G22/1000000</f>
        <v>11.36251</v>
      </c>
      <c r="H22" s="292">
        <f>'2013_Potrosnja_kWh'!H22/1000000</f>
        <v>11.272219</v>
      </c>
      <c r="I22" s="292">
        <f>'2013_Potrosnja_kWh'!I22/1000000</f>
        <v>10.604967</v>
      </c>
      <c r="J22" s="292">
        <f>'2013_Potrosnja_kWh'!J22/1000000</f>
        <v>11.811579999999999</v>
      </c>
      <c r="K22" s="292">
        <f>'2013_Potrosnja_kWh'!K22/1000000</f>
        <v>12.295263</v>
      </c>
      <c r="L22" s="292">
        <f>'2013_Potrosnja_kWh'!L22/1000000</f>
        <v>10.939458999999999</v>
      </c>
      <c r="M22" s="292">
        <f>'2013_Potrosnja_kWh'!M22/1000000</f>
        <v>11.856278</v>
      </c>
      <c r="N22" s="292">
        <f>'2013_Potrosnja_kWh'!N22/1000000</f>
        <v>12.092297</v>
      </c>
      <c r="O22" s="292">
        <f>'2013_Potrosnja_kWh'!O22/1000000</f>
        <v>14.059991999999999</v>
      </c>
      <c r="P22" s="293">
        <f>'2013_Potrosnja_kWh'!P22/1000000</f>
        <v>145.88401400000001</v>
      </c>
      <c r="Q22" s="294">
        <v>0.96749211807092717</v>
      </c>
      <c r="R22" s="238"/>
    </row>
    <row r="23" spans="1:20" ht="18.95" customHeight="1">
      <c r="A23" s="171"/>
      <c r="B23" s="171" t="s">
        <v>183</v>
      </c>
      <c r="C23" s="291" t="s">
        <v>138</v>
      </c>
      <c r="D23" s="292">
        <f>'2013_Potrosnja_kWh'!D23/1000000</f>
        <v>27.642105000000001</v>
      </c>
      <c r="E23" s="292">
        <f>'2013_Potrosnja_kWh'!E23/1000000</f>
        <v>24.799052</v>
      </c>
      <c r="F23" s="292">
        <f>'2013_Potrosnja_kWh'!F23/1000000</f>
        <v>24.898346</v>
      </c>
      <c r="G23" s="292">
        <f>'2013_Potrosnja_kWh'!G23/1000000</f>
        <v>20.881937000000001</v>
      </c>
      <c r="H23" s="292">
        <f>'2013_Potrosnja_kWh'!H23/1000000</f>
        <v>21.303025000000002</v>
      </c>
      <c r="I23" s="292">
        <f>'2013_Potrosnja_kWh'!I23/1000000</f>
        <v>22.584890999999999</v>
      </c>
      <c r="J23" s="292">
        <f>'2013_Potrosnja_kWh'!J23/1000000</f>
        <v>26.706793999999999</v>
      </c>
      <c r="K23" s="292">
        <f>'2013_Potrosnja_kWh'!K23/1000000</f>
        <v>27.906117999999999</v>
      </c>
      <c r="L23" s="292">
        <f>'2013_Potrosnja_kWh'!L23/1000000</f>
        <v>26.815152000000001</v>
      </c>
      <c r="M23" s="292">
        <f>'2013_Potrosnja_kWh'!M23/1000000</f>
        <v>28.774619000000001</v>
      </c>
      <c r="N23" s="292">
        <f>'2013_Potrosnja_kWh'!N23/1000000</f>
        <v>27.419219999999999</v>
      </c>
      <c r="O23" s="292">
        <f>'2013_Potrosnja_kWh'!O23/1000000</f>
        <v>32.477510000000002</v>
      </c>
      <c r="P23" s="293">
        <f>'2013_Potrosnja_kWh'!P23/1000000</f>
        <v>312.20876900000002</v>
      </c>
      <c r="Q23" s="298">
        <v>0.96084532329415018</v>
      </c>
      <c r="R23" s="238"/>
    </row>
    <row r="24" spans="1:20" ht="18.95" customHeight="1">
      <c r="A24" s="171"/>
      <c r="B24" s="171" t="s">
        <v>183</v>
      </c>
      <c r="C24" s="291" t="s">
        <v>139</v>
      </c>
      <c r="D24" s="292">
        <f>'2013_Potrosnja_kWh'!D24/1000000</f>
        <v>9.7239039999999992</v>
      </c>
      <c r="E24" s="292">
        <f>'2013_Potrosnja_kWh'!E24/1000000</f>
        <v>8.4788180000000004</v>
      </c>
      <c r="F24" s="292">
        <f>'2013_Potrosnja_kWh'!F24/1000000</f>
        <v>9.5646000000000004</v>
      </c>
      <c r="G24" s="292">
        <f>'2013_Potrosnja_kWh'!G24/1000000</f>
        <v>8.6065660000000008</v>
      </c>
      <c r="H24" s="292">
        <f>'2013_Potrosnja_kWh'!H24/1000000</f>
        <v>7.9010319999999998</v>
      </c>
      <c r="I24" s="292">
        <f>'2013_Potrosnja_kWh'!I24/1000000</f>
        <v>7.8414080000000004</v>
      </c>
      <c r="J24" s="292">
        <f>'2013_Potrosnja_kWh'!J24/1000000</f>
        <v>8.6448040000000006</v>
      </c>
      <c r="K24" s="292">
        <f>'2013_Potrosnja_kWh'!K24/1000000</f>
        <v>9.0413700000000006</v>
      </c>
      <c r="L24" s="292">
        <f>'2013_Potrosnja_kWh'!L24/1000000</f>
        <v>7.9041480000000002</v>
      </c>
      <c r="M24" s="292">
        <f>'2013_Potrosnja_kWh'!M24/1000000</f>
        <v>8.697794</v>
      </c>
      <c r="N24" s="292">
        <f>'2013_Potrosnja_kWh'!N24/1000000</f>
        <v>8.7736239999999999</v>
      </c>
      <c r="O24" s="292">
        <f>'2013_Potrosnja_kWh'!O24/1000000</f>
        <v>10.888477999999999</v>
      </c>
      <c r="P24" s="293">
        <f>'2013_Potrosnja_kWh'!P24/1000000</f>
        <v>106.066546</v>
      </c>
      <c r="Q24" s="304">
        <v>0.96950198606760074</v>
      </c>
      <c r="R24" s="238"/>
    </row>
    <row r="25" spans="1:20" ht="18.95" customHeight="1">
      <c r="A25" s="171"/>
      <c r="B25" s="171" t="s">
        <v>183</v>
      </c>
      <c r="C25" s="291" t="s">
        <v>134</v>
      </c>
      <c r="D25" s="292">
        <f>'2013_Potrosnja_kWh'!D25/1000000</f>
        <v>101.190663</v>
      </c>
      <c r="E25" s="292">
        <f>'2013_Potrosnja_kWh'!E25/1000000</f>
        <v>95.150306999999998</v>
      </c>
      <c r="F25" s="292">
        <f>'2013_Potrosnja_kWh'!F25/1000000</f>
        <v>107.40849799999999</v>
      </c>
      <c r="G25" s="292">
        <f>'2013_Potrosnja_kWh'!G25/1000000</f>
        <v>103.27942299999999</v>
      </c>
      <c r="H25" s="292">
        <f>'2013_Potrosnja_kWh'!H25/1000000</f>
        <v>104.85799299999999</v>
      </c>
      <c r="I25" s="292">
        <f>'2013_Potrosnja_kWh'!I25/1000000</f>
        <v>96.451347999999996</v>
      </c>
      <c r="J25" s="292">
        <f>'2013_Potrosnja_kWh'!J25/1000000</f>
        <v>98.987999000000002</v>
      </c>
      <c r="K25" s="292">
        <f>'2013_Potrosnja_kWh'!K25/1000000</f>
        <v>97.379572999999993</v>
      </c>
      <c r="L25" s="292">
        <f>'2013_Potrosnja_kWh'!L25/1000000</f>
        <v>94.203958999999998</v>
      </c>
      <c r="M25" s="292">
        <f>'2013_Potrosnja_kWh'!M25/1000000</f>
        <v>86.982123000000001</v>
      </c>
      <c r="N25" s="292">
        <f>'2013_Potrosnja_kWh'!N25/1000000</f>
        <v>91.706567000000007</v>
      </c>
      <c r="O25" s="292">
        <f>'2013_Potrosnja_kWh'!O25/1000000</f>
        <v>93.894964999999999</v>
      </c>
      <c r="P25" s="293">
        <f>'2013_Potrosnja_kWh'!P25/1000000</f>
        <v>1171.493418</v>
      </c>
      <c r="Q25" s="304">
        <v>0.94912855598115553</v>
      </c>
      <c r="R25" s="238"/>
    </row>
    <row r="26" spans="1:20" ht="20.100000000000001" customHeight="1" thickBot="1">
      <c r="A26" s="171"/>
      <c r="B26" s="171"/>
      <c r="C26" s="299" t="s">
        <v>45</v>
      </c>
      <c r="D26" s="305">
        <f>'2013_Potrosnja_kWh'!D26/1000000</f>
        <v>235.59590800000001</v>
      </c>
      <c r="E26" s="305">
        <f>'2013_Potrosnja_kWh'!E26/1000000</f>
        <v>215.083788</v>
      </c>
      <c r="F26" s="305">
        <f>'2013_Potrosnja_kWh'!F26/1000000</f>
        <v>230.17897300000001</v>
      </c>
      <c r="G26" s="305">
        <f>'2013_Potrosnja_kWh'!G26/1000000</f>
        <v>204.86030299999999</v>
      </c>
      <c r="H26" s="305">
        <f>'2013_Potrosnja_kWh'!H26/1000000</f>
        <v>201.682603</v>
      </c>
      <c r="I26" s="305">
        <f>'2013_Potrosnja_kWh'!I26/1000000</f>
        <v>194.83285599999999</v>
      </c>
      <c r="J26" s="305">
        <f>'2013_Potrosnja_kWh'!J26/1000000</f>
        <v>210.60512</v>
      </c>
      <c r="K26" s="305">
        <f>'2013_Potrosnja_kWh'!K26/1000000</f>
        <v>214.51701499999999</v>
      </c>
      <c r="L26" s="305">
        <f>'2013_Potrosnja_kWh'!L26/1000000</f>
        <v>197.10762399999999</v>
      </c>
      <c r="M26" s="305">
        <f>'2013_Potrosnja_kWh'!M26/1000000</f>
        <v>197.52812299999999</v>
      </c>
      <c r="N26" s="305">
        <f>'2013_Potrosnja_kWh'!N26/1000000</f>
        <v>206.090824</v>
      </c>
      <c r="O26" s="305">
        <f>'2013_Potrosnja_kWh'!O26/1000000</f>
        <v>230.71706499999999</v>
      </c>
      <c r="P26" s="301">
        <f>'2013_Potrosnja_kWh'!P26/1000000</f>
        <v>2538.8002019999999</v>
      </c>
      <c r="Q26" s="306">
        <v>0.95605087175204861</v>
      </c>
      <c r="R26" s="238"/>
    </row>
    <row r="27" spans="1:20" ht="20.100000000000001" customHeight="1">
      <c r="A27" s="171"/>
      <c r="B27" s="171"/>
      <c r="C27" s="264" t="s">
        <v>140</v>
      </c>
      <c r="D27" s="307">
        <f>'2013_Potrosnja_kWh'!D27/1000000</f>
        <v>74.400000000000006</v>
      </c>
      <c r="E27" s="307">
        <f>'2013_Potrosnja_kWh'!E27/1000000</f>
        <v>67.2</v>
      </c>
      <c r="F27" s="307">
        <f>'2013_Potrosnja_kWh'!F27/1000000</f>
        <v>74.3</v>
      </c>
      <c r="G27" s="307">
        <f>'2013_Potrosnja_kWh'!G27/1000000</f>
        <v>72</v>
      </c>
      <c r="H27" s="307">
        <f>'2013_Potrosnja_kWh'!H27/1000000</f>
        <v>74.400000000000006</v>
      </c>
      <c r="I27" s="307">
        <f>'2013_Potrosnja_kWh'!I27/1000000</f>
        <v>72</v>
      </c>
      <c r="J27" s="307">
        <f>'2013_Potrosnja_kWh'!J27/1000000</f>
        <v>74.400000000000006</v>
      </c>
      <c r="K27" s="307">
        <f>'2013_Potrosnja_kWh'!K27/1000000</f>
        <v>74.400000000000006</v>
      </c>
      <c r="L27" s="307">
        <f>'2013_Potrosnja_kWh'!L27/1000000</f>
        <v>72</v>
      </c>
      <c r="M27" s="307">
        <f>'2013_Potrosnja_kWh'!M27/1000000</f>
        <v>83.44</v>
      </c>
      <c r="N27" s="307">
        <f>'2013_Potrosnja_kWh'!N27/1000000</f>
        <v>72</v>
      </c>
      <c r="O27" s="307">
        <f>'2013_Potrosnja_kWh'!O27/1000000</f>
        <v>74.400000000000006</v>
      </c>
      <c r="P27" s="308">
        <f>'2013_Potrosnja_kWh'!P27/1000000</f>
        <v>884.94</v>
      </c>
      <c r="Q27" s="290">
        <v>0.97188481560392737</v>
      </c>
      <c r="R27" s="258"/>
    </row>
    <row r="28" spans="1:20" ht="20.100000000000001" hidden="1" customHeight="1">
      <c r="A28" s="171"/>
      <c r="B28" s="171"/>
      <c r="C28" s="268" t="s">
        <v>38</v>
      </c>
      <c r="D28" s="309">
        <f>'2013_Potrosnja_kWh'!D28/1000000</f>
        <v>0</v>
      </c>
      <c r="E28" s="309">
        <f>'2013_Potrosnja_kWh'!E28/1000000</f>
        <v>0</v>
      </c>
      <c r="F28" s="309">
        <f>'2013_Potrosnja_kWh'!F28/1000000</f>
        <v>0</v>
      </c>
      <c r="G28" s="309">
        <f>'2013_Potrosnja_kWh'!G28/1000000</f>
        <v>0</v>
      </c>
      <c r="H28" s="309">
        <f>'2013_Potrosnja_kWh'!H28/1000000</f>
        <v>0</v>
      </c>
      <c r="I28" s="309">
        <f>'2013_Potrosnja_kWh'!I28/1000000</f>
        <v>0</v>
      </c>
      <c r="J28" s="309">
        <f>'2013_Potrosnja_kWh'!J28/1000000</f>
        <v>0</v>
      </c>
      <c r="K28" s="309">
        <f>'2013_Potrosnja_kWh'!K28/1000000</f>
        <v>0</v>
      </c>
      <c r="L28" s="309">
        <f>'2013_Potrosnja_kWh'!L28/1000000</f>
        <v>0</v>
      </c>
      <c r="M28" s="309">
        <f>'2013_Potrosnja_kWh'!M28/1000000</f>
        <v>0</v>
      </c>
      <c r="N28" s="309">
        <f>'2013_Potrosnja_kWh'!N28/1000000</f>
        <v>0</v>
      </c>
      <c r="O28" s="309">
        <f>'2013_Potrosnja_kWh'!O28/1000000</f>
        <v>0</v>
      </c>
      <c r="P28" s="310">
        <f>'2013_Potrosnja_kWh'!P28/1000000</f>
        <v>0</v>
      </c>
      <c r="Q28" s="294"/>
      <c r="R28" s="238"/>
    </row>
    <row r="29" spans="1:20" ht="20.100000000000001" customHeight="1" thickBot="1">
      <c r="A29" s="171"/>
      <c r="B29" s="171" t="s">
        <v>46</v>
      </c>
      <c r="C29" s="275" t="s">
        <v>46</v>
      </c>
      <c r="D29" s="311">
        <f>'2013_Potrosnja_kWh'!D29/1000000</f>
        <v>30.684103</v>
      </c>
      <c r="E29" s="311">
        <f>'2013_Potrosnja_kWh'!E29/1000000</f>
        <v>27.469840999999999</v>
      </c>
      <c r="F29" s="311">
        <f>'2013_Potrosnja_kWh'!F29/1000000</f>
        <v>28.070359</v>
      </c>
      <c r="G29" s="311">
        <f>'2013_Potrosnja_kWh'!G29/1000000</f>
        <v>22.383468000000001</v>
      </c>
      <c r="H29" s="311">
        <f>'2013_Potrosnja_kWh'!H29/1000000</f>
        <v>19.249137000000001</v>
      </c>
      <c r="I29" s="311">
        <f>'2013_Potrosnja_kWh'!I29/1000000</f>
        <v>18.937650999999999</v>
      </c>
      <c r="J29" s="311">
        <f>'2013_Potrosnja_kWh'!J29/1000000</f>
        <v>19.791343000000001</v>
      </c>
      <c r="K29" s="311">
        <f>'2013_Potrosnja_kWh'!K29/1000000</f>
        <v>20.431059000000001</v>
      </c>
      <c r="L29" s="311">
        <f>'2013_Potrosnja_kWh'!L29/1000000</f>
        <v>19.633254999999998</v>
      </c>
      <c r="M29" s="311">
        <f>'2013_Potrosnja_kWh'!M29/1000000</f>
        <v>23.178086</v>
      </c>
      <c r="N29" s="311">
        <f>'2013_Potrosnja_kWh'!N29/1000000</f>
        <v>25.498301000000001</v>
      </c>
      <c r="O29" s="311">
        <f>'2013_Potrosnja_kWh'!O29/1000000</f>
        <v>33.314695999999998</v>
      </c>
      <c r="P29" s="312">
        <f>'2013_Potrosnja_kWh'!P29/1000000</f>
        <v>288.641299</v>
      </c>
      <c r="Q29" s="313">
        <v>0.98049392811553893</v>
      </c>
      <c r="R29" s="238"/>
    </row>
    <row r="30" spans="1:20" ht="20.100000000000001" customHeight="1" thickBot="1">
      <c r="A30" s="171"/>
      <c r="B30" s="171" t="s">
        <v>0</v>
      </c>
      <c r="C30" s="314" t="s">
        <v>141</v>
      </c>
      <c r="D30" s="315">
        <f>'2013_Potrosnja_kWh'!D30/1000000</f>
        <v>1083.8856659999999</v>
      </c>
      <c r="E30" s="315">
        <f>'2013_Potrosnja_kWh'!E30/1000000</f>
        <v>987.33158400000002</v>
      </c>
      <c r="F30" s="315">
        <f>'2013_Potrosnja_kWh'!F30/1000000</f>
        <v>1039.75827</v>
      </c>
      <c r="G30" s="315">
        <f>'2013_Potrosnja_kWh'!G30/1000000</f>
        <v>921.17836799999998</v>
      </c>
      <c r="H30" s="315">
        <f>'2013_Potrosnja_kWh'!H30/1000000</f>
        <v>904.70659799999999</v>
      </c>
      <c r="I30" s="315">
        <f>'2013_Potrosnja_kWh'!I30/1000000</f>
        <v>884.81772000000001</v>
      </c>
      <c r="J30" s="315">
        <f>'2013_Potrosnja_kWh'!J30/1000000</f>
        <v>942.51890900000001</v>
      </c>
      <c r="K30" s="315">
        <f>'2013_Potrosnja_kWh'!K30/1000000</f>
        <v>951.04892900000004</v>
      </c>
      <c r="L30" s="315">
        <f>'2013_Potrosnja_kWh'!L30/1000000</f>
        <v>897.75939500000004</v>
      </c>
      <c r="M30" s="315">
        <f>'2013_Potrosnja_kWh'!M30/1000000</f>
        <v>976.36114999999995</v>
      </c>
      <c r="N30" s="315">
        <f>'2013_Potrosnja_kWh'!N30/1000000</f>
        <v>1003.810936</v>
      </c>
      <c r="O30" s="315">
        <f>'2013_Potrosnja_kWh'!O30/1000000</f>
        <v>1138.7842000000001</v>
      </c>
      <c r="P30" s="316">
        <f>'2013_Potrosnja_kWh'!P30/1000000</f>
        <v>11731.961724999999</v>
      </c>
      <c r="Q30" s="317">
        <v>0.98979334261541752</v>
      </c>
      <c r="R30" s="238"/>
      <c r="T30" s="318"/>
    </row>
    <row r="31" spans="1:20" ht="17.100000000000001" customHeight="1" thickBot="1">
      <c r="A31" s="171"/>
      <c r="B31" s="171" t="s">
        <v>0</v>
      </c>
      <c r="C31" s="319" t="s">
        <v>142</v>
      </c>
      <c r="D31" s="320">
        <f>'2013_Potrosnja_kWh'!D31/1000000</f>
        <v>0</v>
      </c>
      <c r="E31" s="320">
        <f>'2013_Potrosnja_kWh'!E31/1000000</f>
        <v>0</v>
      </c>
      <c r="F31" s="320">
        <f>'2013_Potrosnja_kWh'!F31/1000000</f>
        <v>0</v>
      </c>
      <c r="G31" s="320">
        <f>'2013_Potrosnja_kWh'!G31/1000000</f>
        <v>3.0869999999999999E-3</v>
      </c>
      <c r="H31" s="320">
        <f>'2013_Potrosnja_kWh'!H31/1000000</f>
        <v>0</v>
      </c>
      <c r="I31" s="320">
        <f>'2013_Potrosnja_kWh'!I31/1000000</f>
        <v>0</v>
      </c>
      <c r="J31" s="320">
        <f>'2013_Potrosnja_kWh'!J31/1000000</f>
        <v>0</v>
      </c>
      <c r="K31" s="320">
        <f>'2013_Potrosnja_kWh'!K31/1000000</f>
        <v>0</v>
      </c>
      <c r="L31" s="320">
        <f>'2013_Potrosnja_kWh'!L31/1000000</f>
        <v>0</v>
      </c>
      <c r="M31" s="320">
        <f>'2013_Potrosnja_kWh'!M31/1000000</f>
        <v>0</v>
      </c>
      <c r="N31" s="320">
        <f>'2013_Potrosnja_kWh'!N31/1000000</f>
        <v>0</v>
      </c>
      <c r="O31" s="320">
        <f>'2013_Potrosnja_kWh'!O31/1000000</f>
        <v>0</v>
      </c>
      <c r="P31" s="321">
        <f>'2013_Potrosnja_kWh'!P31/1000000</f>
        <v>3.0869999999999999E-3</v>
      </c>
      <c r="Q31" s="322">
        <v>4.679384193040196E-5</v>
      </c>
    </row>
    <row r="32" spans="1:20" ht="17.100000000000001" customHeight="1" thickBot="1">
      <c r="A32" s="171"/>
      <c r="B32" s="171" t="s">
        <v>0</v>
      </c>
      <c r="C32" s="314" t="s">
        <v>143</v>
      </c>
      <c r="D32" s="315">
        <f>D30+D31</f>
        <v>1083.8856659999999</v>
      </c>
      <c r="E32" s="315">
        <f t="shared" ref="E32:P32" si="0">E30+E31</f>
        <v>987.33158400000002</v>
      </c>
      <c r="F32" s="315">
        <f t="shared" si="0"/>
        <v>1039.75827</v>
      </c>
      <c r="G32" s="315">
        <f t="shared" si="0"/>
        <v>921.18145500000003</v>
      </c>
      <c r="H32" s="315">
        <f t="shared" si="0"/>
        <v>904.70659799999999</v>
      </c>
      <c r="I32" s="315">
        <f t="shared" si="0"/>
        <v>884.81772000000001</v>
      </c>
      <c r="J32" s="315">
        <f t="shared" si="0"/>
        <v>942.51890900000001</v>
      </c>
      <c r="K32" s="315">
        <f t="shared" si="0"/>
        <v>951.04892900000004</v>
      </c>
      <c r="L32" s="315">
        <f t="shared" si="0"/>
        <v>897.75939500000004</v>
      </c>
      <c r="M32" s="315">
        <f t="shared" si="0"/>
        <v>976.36114999999995</v>
      </c>
      <c r="N32" s="315">
        <f t="shared" si="0"/>
        <v>1003.810936</v>
      </c>
      <c r="O32" s="315">
        <f t="shared" si="0"/>
        <v>1138.7842000000001</v>
      </c>
      <c r="P32" s="315">
        <f t="shared" si="0"/>
        <v>11731.964811999998</v>
      </c>
      <c r="Q32" s="323">
        <v>0.98431517456719886</v>
      </c>
    </row>
    <row r="33" spans="1:17" ht="17.100000000000001" customHeight="1">
      <c r="A33" s="171"/>
      <c r="B33" s="171"/>
      <c r="C33" s="278" t="s">
        <v>0</v>
      </c>
      <c r="D33" s="280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 t="s">
        <v>0</v>
      </c>
    </row>
  </sheetData>
  <sheetProtection password="DE5A" sheet="1" objects="1" scenarios="1"/>
  <mergeCells count="2">
    <mergeCell ref="C1:Q1"/>
    <mergeCell ref="C3:C5"/>
  </mergeCells>
  <pageMargins left="0.24" right="0.19685039370078741" top="0.43" bottom="0.51181102362204722" header="0" footer="0"/>
  <pageSetup paperSize="9" scale="77" orientation="landscape" r:id="rId1"/>
  <headerFooter alignWithMargins="0">
    <oddFooter>&amp;L&amp;"Times New Roman,Regular"Izvještaj  o tokovima električne energije&amp;C&amp;"Times New Roman,Regular"Page 7 of 13&amp;R&amp;"Times New Roman,Regular"I-VIII 2007</oddFooter>
  </headerFooter>
  <rowBreaks count="1" manualBreakCount="1">
    <brk id="31" min="2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8"/>
  <sheetViews>
    <sheetView zoomScale="70" zoomScaleNormal="70" zoomScaleSheetLayoutView="50" workbookViewId="0">
      <selection activeCell="C22" sqref="C22"/>
    </sheetView>
  </sheetViews>
  <sheetFormatPr defaultRowHeight="15.75"/>
  <cols>
    <col min="1" max="1" width="3.42578125" style="237" customWidth="1"/>
    <col min="2" max="2" width="5" style="324" customWidth="1"/>
    <col min="3" max="3" width="25.28515625" style="237" customWidth="1"/>
    <col min="4" max="16" width="12.5703125" style="237" customWidth="1"/>
    <col min="17" max="17" width="3.42578125" style="237" customWidth="1"/>
    <col min="18" max="18" width="12.85546875" style="237" bestFit="1" customWidth="1"/>
    <col min="19" max="20" width="9.140625" style="237"/>
    <col min="21" max="21" width="15.42578125" style="237" customWidth="1"/>
    <col min="22" max="22" width="8" style="237" customWidth="1"/>
    <col min="23" max="23" width="9.140625" style="237"/>
    <col min="24" max="24" width="13.42578125" style="237" customWidth="1"/>
    <col min="25" max="28" width="20.140625" style="237" customWidth="1"/>
    <col min="29" max="29" width="22.7109375" style="237" customWidth="1"/>
    <col min="30" max="30" width="5.7109375" style="237" customWidth="1"/>
    <col min="31" max="256" width="9.140625" style="237"/>
    <col min="257" max="257" width="3.42578125" style="237" customWidth="1"/>
    <col min="258" max="258" width="5" style="237" customWidth="1"/>
    <col min="259" max="259" width="25.28515625" style="237" customWidth="1"/>
    <col min="260" max="272" width="12.5703125" style="237" customWidth="1"/>
    <col min="273" max="273" width="3.42578125" style="237" customWidth="1"/>
    <col min="274" max="274" width="12.85546875" style="237" bestFit="1" customWidth="1"/>
    <col min="275" max="276" width="9.140625" style="237"/>
    <col min="277" max="277" width="15.42578125" style="237" customWidth="1"/>
    <col min="278" max="278" width="8" style="237" customWidth="1"/>
    <col min="279" max="279" width="9.140625" style="237"/>
    <col min="280" max="280" width="13.42578125" style="237" customWidth="1"/>
    <col min="281" max="284" width="20.140625" style="237" customWidth="1"/>
    <col min="285" max="285" width="22.7109375" style="237" customWidth="1"/>
    <col min="286" max="286" width="5.7109375" style="237" customWidth="1"/>
    <col min="287" max="512" width="9.140625" style="237"/>
    <col min="513" max="513" width="3.42578125" style="237" customWidth="1"/>
    <col min="514" max="514" width="5" style="237" customWidth="1"/>
    <col min="515" max="515" width="25.28515625" style="237" customWidth="1"/>
    <col min="516" max="528" width="12.5703125" style="237" customWidth="1"/>
    <col min="529" max="529" width="3.42578125" style="237" customWidth="1"/>
    <col min="530" max="530" width="12.85546875" style="237" bestFit="1" customWidth="1"/>
    <col min="531" max="532" width="9.140625" style="237"/>
    <col min="533" max="533" width="15.42578125" style="237" customWidth="1"/>
    <col min="534" max="534" width="8" style="237" customWidth="1"/>
    <col min="535" max="535" width="9.140625" style="237"/>
    <col min="536" max="536" width="13.42578125" style="237" customWidth="1"/>
    <col min="537" max="540" width="20.140625" style="237" customWidth="1"/>
    <col min="541" max="541" width="22.7109375" style="237" customWidth="1"/>
    <col min="542" max="542" width="5.7109375" style="237" customWidth="1"/>
    <col min="543" max="768" width="9.140625" style="237"/>
    <col min="769" max="769" width="3.42578125" style="237" customWidth="1"/>
    <col min="770" max="770" width="5" style="237" customWidth="1"/>
    <col min="771" max="771" width="25.28515625" style="237" customWidth="1"/>
    <col min="772" max="784" width="12.5703125" style="237" customWidth="1"/>
    <col min="785" max="785" width="3.42578125" style="237" customWidth="1"/>
    <col min="786" max="786" width="12.85546875" style="237" bestFit="1" customWidth="1"/>
    <col min="787" max="788" width="9.140625" style="237"/>
    <col min="789" max="789" width="15.42578125" style="237" customWidth="1"/>
    <col min="790" max="790" width="8" style="237" customWidth="1"/>
    <col min="791" max="791" width="9.140625" style="237"/>
    <col min="792" max="792" width="13.42578125" style="237" customWidth="1"/>
    <col min="793" max="796" width="20.140625" style="237" customWidth="1"/>
    <col min="797" max="797" width="22.7109375" style="237" customWidth="1"/>
    <col min="798" max="798" width="5.7109375" style="237" customWidth="1"/>
    <col min="799" max="1024" width="9.140625" style="237"/>
    <col min="1025" max="1025" width="3.42578125" style="237" customWidth="1"/>
    <col min="1026" max="1026" width="5" style="237" customWidth="1"/>
    <col min="1027" max="1027" width="25.28515625" style="237" customWidth="1"/>
    <col min="1028" max="1040" width="12.5703125" style="237" customWidth="1"/>
    <col min="1041" max="1041" width="3.42578125" style="237" customWidth="1"/>
    <col min="1042" max="1042" width="12.85546875" style="237" bestFit="1" customWidth="1"/>
    <col min="1043" max="1044" width="9.140625" style="237"/>
    <col min="1045" max="1045" width="15.42578125" style="237" customWidth="1"/>
    <col min="1046" max="1046" width="8" style="237" customWidth="1"/>
    <col min="1047" max="1047" width="9.140625" style="237"/>
    <col min="1048" max="1048" width="13.42578125" style="237" customWidth="1"/>
    <col min="1049" max="1052" width="20.140625" style="237" customWidth="1"/>
    <col min="1053" max="1053" width="22.7109375" style="237" customWidth="1"/>
    <col min="1054" max="1054" width="5.7109375" style="237" customWidth="1"/>
    <col min="1055" max="1280" width="9.140625" style="237"/>
    <col min="1281" max="1281" width="3.42578125" style="237" customWidth="1"/>
    <col min="1282" max="1282" width="5" style="237" customWidth="1"/>
    <col min="1283" max="1283" width="25.28515625" style="237" customWidth="1"/>
    <col min="1284" max="1296" width="12.5703125" style="237" customWidth="1"/>
    <col min="1297" max="1297" width="3.42578125" style="237" customWidth="1"/>
    <col min="1298" max="1298" width="12.85546875" style="237" bestFit="1" customWidth="1"/>
    <col min="1299" max="1300" width="9.140625" style="237"/>
    <col min="1301" max="1301" width="15.42578125" style="237" customWidth="1"/>
    <col min="1302" max="1302" width="8" style="237" customWidth="1"/>
    <col min="1303" max="1303" width="9.140625" style="237"/>
    <col min="1304" max="1304" width="13.42578125" style="237" customWidth="1"/>
    <col min="1305" max="1308" width="20.140625" style="237" customWidth="1"/>
    <col min="1309" max="1309" width="22.7109375" style="237" customWidth="1"/>
    <col min="1310" max="1310" width="5.7109375" style="237" customWidth="1"/>
    <col min="1311" max="1536" width="9.140625" style="237"/>
    <col min="1537" max="1537" width="3.42578125" style="237" customWidth="1"/>
    <col min="1538" max="1538" width="5" style="237" customWidth="1"/>
    <col min="1539" max="1539" width="25.28515625" style="237" customWidth="1"/>
    <col min="1540" max="1552" width="12.5703125" style="237" customWidth="1"/>
    <col min="1553" max="1553" width="3.42578125" style="237" customWidth="1"/>
    <col min="1554" max="1554" width="12.85546875" style="237" bestFit="1" customWidth="1"/>
    <col min="1555" max="1556" width="9.140625" style="237"/>
    <col min="1557" max="1557" width="15.42578125" style="237" customWidth="1"/>
    <col min="1558" max="1558" width="8" style="237" customWidth="1"/>
    <col min="1559" max="1559" width="9.140625" style="237"/>
    <col min="1560" max="1560" width="13.42578125" style="237" customWidth="1"/>
    <col min="1561" max="1564" width="20.140625" style="237" customWidth="1"/>
    <col min="1565" max="1565" width="22.7109375" style="237" customWidth="1"/>
    <col min="1566" max="1566" width="5.7109375" style="237" customWidth="1"/>
    <col min="1567" max="1792" width="9.140625" style="237"/>
    <col min="1793" max="1793" width="3.42578125" style="237" customWidth="1"/>
    <col min="1794" max="1794" width="5" style="237" customWidth="1"/>
    <col min="1795" max="1795" width="25.28515625" style="237" customWidth="1"/>
    <col min="1796" max="1808" width="12.5703125" style="237" customWidth="1"/>
    <col min="1809" max="1809" width="3.42578125" style="237" customWidth="1"/>
    <col min="1810" max="1810" width="12.85546875" style="237" bestFit="1" customWidth="1"/>
    <col min="1811" max="1812" width="9.140625" style="237"/>
    <col min="1813" max="1813" width="15.42578125" style="237" customWidth="1"/>
    <col min="1814" max="1814" width="8" style="237" customWidth="1"/>
    <col min="1815" max="1815" width="9.140625" style="237"/>
    <col min="1816" max="1816" width="13.42578125" style="237" customWidth="1"/>
    <col min="1817" max="1820" width="20.140625" style="237" customWidth="1"/>
    <col min="1821" max="1821" width="22.7109375" style="237" customWidth="1"/>
    <col min="1822" max="1822" width="5.7109375" style="237" customWidth="1"/>
    <col min="1823" max="2048" width="9.140625" style="237"/>
    <col min="2049" max="2049" width="3.42578125" style="237" customWidth="1"/>
    <col min="2050" max="2050" width="5" style="237" customWidth="1"/>
    <col min="2051" max="2051" width="25.28515625" style="237" customWidth="1"/>
    <col min="2052" max="2064" width="12.5703125" style="237" customWidth="1"/>
    <col min="2065" max="2065" width="3.42578125" style="237" customWidth="1"/>
    <col min="2066" max="2066" width="12.85546875" style="237" bestFit="1" customWidth="1"/>
    <col min="2067" max="2068" width="9.140625" style="237"/>
    <col min="2069" max="2069" width="15.42578125" style="237" customWidth="1"/>
    <col min="2070" max="2070" width="8" style="237" customWidth="1"/>
    <col min="2071" max="2071" width="9.140625" style="237"/>
    <col min="2072" max="2072" width="13.42578125" style="237" customWidth="1"/>
    <col min="2073" max="2076" width="20.140625" style="237" customWidth="1"/>
    <col min="2077" max="2077" width="22.7109375" style="237" customWidth="1"/>
    <col min="2078" max="2078" width="5.7109375" style="237" customWidth="1"/>
    <col min="2079" max="2304" width="9.140625" style="237"/>
    <col min="2305" max="2305" width="3.42578125" style="237" customWidth="1"/>
    <col min="2306" max="2306" width="5" style="237" customWidth="1"/>
    <col min="2307" max="2307" width="25.28515625" style="237" customWidth="1"/>
    <col min="2308" max="2320" width="12.5703125" style="237" customWidth="1"/>
    <col min="2321" max="2321" width="3.42578125" style="237" customWidth="1"/>
    <col min="2322" max="2322" width="12.85546875" style="237" bestFit="1" customWidth="1"/>
    <col min="2323" max="2324" width="9.140625" style="237"/>
    <col min="2325" max="2325" width="15.42578125" style="237" customWidth="1"/>
    <col min="2326" max="2326" width="8" style="237" customWidth="1"/>
    <col min="2327" max="2327" width="9.140625" style="237"/>
    <col min="2328" max="2328" width="13.42578125" style="237" customWidth="1"/>
    <col min="2329" max="2332" width="20.140625" style="237" customWidth="1"/>
    <col min="2333" max="2333" width="22.7109375" style="237" customWidth="1"/>
    <col min="2334" max="2334" width="5.7109375" style="237" customWidth="1"/>
    <col min="2335" max="2560" width="9.140625" style="237"/>
    <col min="2561" max="2561" width="3.42578125" style="237" customWidth="1"/>
    <col min="2562" max="2562" width="5" style="237" customWidth="1"/>
    <col min="2563" max="2563" width="25.28515625" style="237" customWidth="1"/>
    <col min="2564" max="2576" width="12.5703125" style="237" customWidth="1"/>
    <col min="2577" max="2577" width="3.42578125" style="237" customWidth="1"/>
    <col min="2578" max="2578" width="12.85546875" style="237" bestFit="1" customWidth="1"/>
    <col min="2579" max="2580" width="9.140625" style="237"/>
    <col min="2581" max="2581" width="15.42578125" style="237" customWidth="1"/>
    <col min="2582" max="2582" width="8" style="237" customWidth="1"/>
    <col min="2583" max="2583" width="9.140625" style="237"/>
    <col min="2584" max="2584" width="13.42578125" style="237" customWidth="1"/>
    <col min="2585" max="2588" width="20.140625" style="237" customWidth="1"/>
    <col min="2589" max="2589" width="22.7109375" style="237" customWidth="1"/>
    <col min="2590" max="2590" width="5.7109375" style="237" customWidth="1"/>
    <col min="2591" max="2816" width="9.140625" style="237"/>
    <col min="2817" max="2817" width="3.42578125" style="237" customWidth="1"/>
    <col min="2818" max="2818" width="5" style="237" customWidth="1"/>
    <col min="2819" max="2819" width="25.28515625" style="237" customWidth="1"/>
    <col min="2820" max="2832" width="12.5703125" style="237" customWidth="1"/>
    <col min="2833" max="2833" width="3.42578125" style="237" customWidth="1"/>
    <col min="2834" max="2834" width="12.85546875" style="237" bestFit="1" customWidth="1"/>
    <col min="2835" max="2836" width="9.140625" style="237"/>
    <col min="2837" max="2837" width="15.42578125" style="237" customWidth="1"/>
    <col min="2838" max="2838" width="8" style="237" customWidth="1"/>
    <col min="2839" max="2839" width="9.140625" style="237"/>
    <col min="2840" max="2840" width="13.42578125" style="237" customWidth="1"/>
    <col min="2841" max="2844" width="20.140625" style="237" customWidth="1"/>
    <col min="2845" max="2845" width="22.7109375" style="237" customWidth="1"/>
    <col min="2846" max="2846" width="5.7109375" style="237" customWidth="1"/>
    <col min="2847" max="3072" width="9.140625" style="237"/>
    <col min="3073" max="3073" width="3.42578125" style="237" customWidth="1"/>
    <col min="3074" max="3074" width="5" style="237" customWidth="1"/>
    <col min="3075" max="3075" width="25.28515625" style="237" customWidth="1"/>
    <col min="3076" max="3088" width="12.5703125" style="237" customWidth="1"/>
    <col min="3089" max="3089" width="3.42578125" style="237" customWidth="1"/>
    <col min="3090" max="3090" width="12.85546875" style="237" bestFit="1" customWidth="1"/>
    <col min="3091" max="3092" width="9.140625" style="237"/>
    <col min="3093" max="3093" width="15.42578125" style="237" customWidth="1"/>
    <col min="3094" max="3094" width="8" style="237" customWidth="1"/>
    <col min="3095" max="3095" width="9.140625" style="237"/>
    <col min="3096" max="3096" width="13.42578125" style="237" customWidth="1"/>
    <col min="3097" max="3100" width="20.140625" style="237" customWidth="1"/>
    <col min="3101" max="3101" width="22.7109375" style="237" customWidth="1"/>
    <col min="3102" max="3102" width="5.7109375" style="237" customWidth="1"/>
    <col min="3103" max="3328" width="9.140625" style="237"/>
    <col min="3329" max="3329" width="3.42578125" style="237" customWidth="1"/>
    <col min="3330" max="3330" width="5" style="237" customWidth="1"/>
    <col min="3331" max="3331" width="25.28515625" style="237" customWidth="1"/>
    <col min="3332" max="3344" width="12.5703125" style="237" customWidth="1"/>
    <col min="3345" max="3345" width="3.42578125" style="237" customWidth="1"/>
    <col min="3346" max="3346" width="12.85546875" style="237" bestFit="1" customWidth="1"/>
    <col min="3347" max="3348" width="9.140625" style="237"/>
    <col min="3349" max="3349" width="15.42578125" style="237" customWidth="1"/>
    <col min="3350" max="3350" width="8" style="237" customWidth="1"/>
    <col min="3351" max="3351" width="9.140625" style="237"/>
    <col min="3352" max="3352" width="13.42578125" style="237" customWidth="1"/>
    <col min="3353" max="3356" width="20.140625" style="237" customWidth="1"/>
    <col min="3357" max="3357" width="22.7109375" style="237" customWidth="1"/>
    <col min="3358" max="3358" width="5.7109375" style="237" customWidth="1"/>
    <col min="3359" max="3584" width="9.140625" style="237"/>
    <col min="3585" max="3585" width="3.42578125" style="237" customWidth="1"/>
    <col min="3586" max="3586" width="5" style="237" customWidth="1"/>
    <col min="3587" max="3587" width="25.28515625" style="237" customWidth="1"/>
    <col min="3588" max="3600" width="12.5703125" style="237" customWidth="1"/>
    <col min="3601" max="3601" width="3.42578125" style="237" customWidth="1"/>
    <col min="3602" max="3602" width="12.85546875" style="237" bestFit="1" customWidth="1"/>
    <col min="3603" max="3604" width="9.140625" style="237"/>
    <col min="3605" max="3605" width="15.42578125" style="237" customWidth="1"/>
    <col min="3606" max="3606" width="8" style="237" customWidth="1"/>
    <col min="3607" max="3607" width="9.140625" style="237"/>
    <col min="3608" max="3608" width="13.42578125" style="237" customWidth="1"/>
    <col min="3609" max="3612" width="20.140625" style="237" customWidth="1"/>
    <col min="3613" max="3613" width="22.7109375" style="237" customWidth="1"/>
    <col min="3614" max="3614" width="5.7109375" style="237" customWidth="1"/>
    <col min="3615" max="3840" width="9.140625" style="237"/>
    <col min="3841" max="3841" width="3.42578125" style="237" customWidth="1"/>
    <col min="3842" max="3842" width="5" style="237" customWidth="1"/>
    <col min="3843" max="3843" width="25.28515625" style="237" customWidth="1"/>
    <col min="3844" max="3856" width="12.5703125" style="237" customWidth="1"/>
    <col min="3857" max="3857" width="3.42578125" style="237" customWidth="1"/>
    <col min="3858" max="3858" width="12.85546875" style="237" bestFit="1" customWidth="1"/>
    <col min="3859" max="3860" width="9.140625" style="237"/>
    <col min="3861" max="3861" width="15.42578125" style="237" customWidth="1"/>
    <col min="3862" max="3862" width="8" style="237" customWidth="1"/>
    <col min="3863" max="3863" width="9.140625" style="237"/>
    <col min="3864" max="3864" width="13.42578125" style="237" customWidth="1"/>
    <col min="3865" max="3868" width="20.140625" style="237" customWidth="1"/>
    <col min="3869" max="3869" width="22.7109375" style="237" customWidth="1"/>
    <col min="3870" max="3870" width="5.7109375" style="237" customWidth="1"/>
    <col min="3871" max="4096" width="9.140625" style="237"/>
    <col min="4097" max="4097" width="3.42578125" style="237" customWidth="1"/>
    <col min="4098" max="4098" width="5" style="237" customWidth="1"/>
    <col min="4099" max="4099" width="25.28515625" style="237" customWidth="1"/>
    <col min="4100" max="4112" width="12.5703125" style="237" customWidth="1"/>
    <col min="4113" max="4113" width="3.42578125" style="237" customWidth="1"/>
    <col min="4114" max="4114" width="12.85546875" style="237" bestFit="1" customWidth="1"/>
    <col min="4115" max="4116" width="9.140625" style="237"/>
    <col min="4117" max="4117" width="15.42578125" style="237" customWidth="1"/>
    <col min="4118" max="4118" width="8" style="237" customWidth="1"/>
    <col min="4119" max="4119" width="9.140625" style="237"/>
    <col min="4120" max="4120" width="13.42578125" style="237" customWidth="1"/>
    <col min="4121" max="4124" width="20.140625" style="237" customWidth="1"/>
    <col min="4125" max="4125" width="22.7109375" style="237" customWidth="1"/>
    <col min="4126" max="4126" width="5.7109375" style="237" customWidth="1"/>
    <col min="4127" max="4352" width="9.140625" style="237"/>
    <col min="4353" max="4353" width="3.42578125" style="237" customWidth="1"/>
    <col min="4354" max="4354" width="5" style="237" customWidth="1"/>
    <col min="4355" max="4355" width="25.28515625" style="237" customWidth="1"/>
    <col min="4356" max="4368" width="12.5703125" style="237" customWidth="1"/>
    <col min="4369" max="4369" width="3.42578125" style="237" customWidth="1"/>
    <col min="4370" max="4370" width="12.85546875" style="237" bestFit="1" customWidth="1"/>
    <col min="4371" max="4372" width="9.140625" style="237"/>
    <col min="4373" max="4373" width="15.42578125" style="237" customWidth="1"/>
    <col min="4374" max="4374" width="8" style="237" customWidth="1"/>
    <col min="4375" max="4375" width="9.140625" style="237"/>
    <col min="4376" max="4376" width="13.42578125" style="237" customWidth="1"/>
    <col min="4377" max="4380" width="20.140625" style="237" customWidth="1"/>
    <col min="4381" max="4381" width="22.7109375" style="237" customWidth="1"/>
    <col min="4382" max="4382" width="5.7109375" style="237" customWidth="1"/>
    <col min="4383" max="4608" width="9.140625" style="237"/>
    <col min="4609" max="4609" width="3.42578125" style="237" customWidth="1"/>
    <col min="4610" max="4610" width="5" style="237" customWidth="1"/>
    <col min="4611" max="4611" width="25.28515625" style="237" customWidth="1"/>
    <col min="4612" max="4624" width="12.5703125" style="237" customWidth="1"/>
    <col min="4625" max="4625" width="3.42578125" style="237" customWidth="1"/>
    <col min="4626" max="4626" width="12.85546875" style="237" bestFit="1" customWidth="1"/>
    <col min="4627" max="4628" width="9.140625" style="237"/>
    <col min="4629" max="4629" width="15.42578125" style="237" customWidth="1"/>
    <col min="4630" max="4630" width="8" style="237" customWidth="1"/>
    <col min="4631" max="4631" width="9.140625" style="237"/>
    <col min="4632" max="4632" width="13.42578125" style="237" customWidth="1"/>
    <col min="4633" max="4636" width="20.140625" style="237" customWidth="1"/>
    <col min="4637" max="4637" width="22.7109375" style="237" customWidth="1"/>
    <col min="4638" max="4638" width="5.7109375" style="237" customWidth="1"/>
    <col min="4639" max="4864" width="9.140625" style="237"/>
    <col min="4865" max="4865" width="3.42578125" style="237" customWidth="1"/>
    <col min="4866" max="4866" width="5" style="237" customWidth="1"/>
    <col min="4867" max="4867" width="25.28515625" style="237" customWidth="1"/>
    <col min="4868" max="4880" width="12.5703125" style="237" customWidth="1"/>
    <col min="4881" max="4881" width="3.42578125" style="237" customWidth="1"/>
    <col min="4882" max="4882" width="12.85546875" style="237" bestFit="1" customWidth="1"/>
    <col min="4883" max="4884" width="9.140625" style="237"/>
    <col min="4885" max="4885" width="15.42578125" style="237" customWidth="1"/>
    <col min="4886" max="4886" width="8" style="237" customWidth="1"/>
    <col min="4887" max="4887" width="9.140625" style="237"/>
    <col min="4888" max="4888" width="13.42578125" style="237" customWidth="1"/>
    <col min="4889" max="4892" width="20.140625" style="237" customWidth="1"/>
    <col min="4893" max="4893" width="22.7109375" style="237" customWidth="1"/>
    <col min="4894" max="4894" width="5.7109375" style="237" customWidth="1"/>
    <col min="4895" max="5120" width="9.140625" style="237"/>
    <col min="5121" max="5121" width="3.42578125" style="237" customWidth="1"/>
    <col min="5122" max="5122" width="5" style="237" customWidth="1"/>
    <col min="5123" max="5123" width="25.28515625" style="237" customWidth="1"/>
    <col min="5124" max="5136" width="12.5703125" style="237" customWidth="1"/>
    <col min="5137" max="5137" width="3.42578125" style="237" customWidth="1"/>
    <col min="5138" max="5138" width="12.85546875" style="237" bestFit="1" customWidth="1"/>
    <col min="5139" max="5140" width="9.140625" style="237"/>
    <col min="5141" max="5141" width="15.42578125" style="237" customWidth="1"/>
    <col min="5142" max="5142" width="8" style="237" customWidth="1"/>
    <col min="5143" max="5143" width="9.140625" style="237"/>
    <col min="5144" max="5144" width="13.42578125" style="237" customWidth="1"/>
    <col min="5145" max="5148" width="20.140625" style="237" customWidth="1"/>
    <col min="5149" max="5149" width="22.7109375" style="237" customWidth="1"/>
    <col min="5150" max="5150" width="5.7109375" style="237" customWidth="1"/>
    <col min="5151" max="5376" width="9.140625" style="237"/>
    <col min="5377" max="5377" width="3.42578125" style="237" customWidth="1"/>
    <col min="5378" max="5378" width="5" style="237" customWidth="1"/>
    <col min="5379" max="5379" width="25.28515625" style="237" customWidth="1"/>
    <col min="5380" max="5392" width="12.5703125" style="237" customWidth="1"/>
    <col min="5393" max="5393" width="3.42578125" style="237" customWidth="1"/>
    <col min="5394" max="5394" width="12.85546875" style="237" bestFit="1" customWidth="1"/>
    <col min="5395" max="5396" width="9.140625" style="237"/>
    <col min="5397" max="5397" width="15.42578125" style="237" customWidth="1"/>
    <col min="5398" max="5398" width="8" style="237" customWidth="1"/>
    <col min="5399" max="5399" width="9.140625" style="237"/>
    <col min="5400" max="5400" width="13.42578125" style="237" customWidth="1"/>
    <col min="5401" max="5404" width="20.140625" style="237" customWidth="1"/>
    <col min="5405" max="5405" width="22.7109375" style="237" customWidth="1"/>
    <col min="5406" max="5406" width="5.7109375" style="237" customWidth="1"/>
    <col min="5407" max="5632" width="9.140625" style="237"/>
    <col min="5633" max="5633" width="3.42578125" style="237" customWidth="1"/>
    <col min="5634" max="5634" width="5" style="237" customWidth="1"/>
    <col min="5635" max="5635" width="25.28515625" style="237" customWidth="1"/>
    <col min="5636" max="5648" width="12.5703125" style="237" customWidth="1"/>
    <col min="5649" max="5649" width="3.42578125" style="237" customWidth="1"/>
    <col min="5650" max="5650" width="12.85546875" style="237" bestFit="1" customWidth="1"/>
    <col min="5651" max="5652" width="9.140625" style="237"/>
    <col min="5653" max="5653" width="15.42578125" style="237" customWidth="1"/>
    <col min="5654" max="5654" width="8" style="237" customWidth="1"/>
    <col min="5655" max="5655" width="9.140625" style="237"/>
    <col min="5656" max="5656" width="13.42578125" style="237" customWidth="1"/>
    <col min="5657" max="5660" width="20.140625" style="237" customWidth="1"/>
    <col min="5661" max="5661" width="22.7109375" style="237" customWidth="1"/>
    <col min="5662" max="5662" width="5.7109375" style="237" customWidth="1"/>
    <col min="5663" max="5888" width="9.140625" style="237"/>
    <col min="5889" max="5889" width="3.42578125" style="237" customWidth="1"/>
    <col min="5890" max="5890" width="5" style="237" customWidth="1"/>
    <col min="5891" max="5891" width="25.28515625" style="237" customWidth="1"/>
    <col min="5892" max="5904" width="12.5703125" style="237" customWidth="1"/>
    <col min="5905" max="5905" width="3.42578125" style="237" customWidth="1"/>
    <col min="5906" max="5906" width="12.85546875" style="237" bestFit="1" customWidth="1"/>
    <col min="5907" max="5908" width="9.140625" style="237"/>
    <col min="5909" max="5909" width="15.42578125" style="237" customWidth="1"/>
    <col min="5910" max="5910" width="8" style="237" customWidth="1"/>
    <col min="5911" max="5911" width="9.140625" style="237"/>
    <col min="5912" max="5912" width="13.42578125" style="237" customWidth="1"/>
    <col min="5913" max="5916" width="20.140625" style="237" customWidth="1"/>
    <col min="5917" max="5917" width="22.7109375" style="237" customWidth="1"/>
    <col min="5918" max="5918" width="5.7109375" style="237" customWidth="1"/>
    <col min="5919" max="6144" width="9.140625" style="237"/>
    <col min="6145" max="6145" width="3.42578125" style="237" customWidth="1"/>
    <col min="6146" max="6146" width="5" style="237" customWidth="1"/>
    <col min="6147" max="6147" width="25.28515625" style="237" customWidth="1"/>
    <col min="6148" max="6160" width="12.5703125" style="237" customWidth="1"/>
    <col min="6161" max="6161" width="3.42578125" style="237" customWidth="1"/>
    <col min="6162" max="6162" width="12.85546875" style="237" bestFit="1" customWidth="1"/>
    <col min="6163" max="6164" width="9.140625" style="237"/>
    <col min="6165" max="6165" width="15.42578125" style="237" customWidth="1"/>
    <col min="6166" max="6166" width="8" style="237" customWidth="1"/>
    <col min="6167" max="6167" width="9.140625" style="237"/>
    <col min="6168" max="6168" width="13.42578125" style="237" customWidth="1"/>
    <col min="6169" max="6172" width="20.140625" style="237" customWidth="1"/>
    <col min="6173" max="6173" width="22.7109375" style="237" customWidth="1"/>
    <col min="6174" max="6174" width="5.7109375" style="237" customWidth="1"/>
    <col min="6175" max="6400" width="9.140625" style="237"/>
    <col min="6401" max="6401" width="3.42578125" style="237" customWidth="1"/>
    <col min="6402" max="6402" width="5" style="237" customWidth="1"/>
    <col min="6403" max="6403" width="25.28515625" style="237" customWidth="1"/>
    <col min="6404" max="6416" width="12.5703125" style="237" customWidth="1"/>
    <col min="6417" max="6417" width="3.42578125" style="237" customWidth="1"/>
    <col min="6418" max="6418" width="12.85546875" style="237" bestFit="1" customWidth="1"/>
    <col min="6419" max="6420" width="9.140625" style="237"/>
    <col min="6421" max="6421" width="15.42578125" style="237" customWidth="1"/>
    <col min="6422" max="6422" width="8" style="237" customWidth="1"/>
    <col min="6423" max="6423" width="9.140625" style="237"/>
    <col min="6424" max="6424" width="13.42578125" style="237" customWidth="1"/>
    <col min="6425" max="6428" width="20.140625" style="237" customWidth="1"/>
    <col min="6429" max="6429" width="22.7109375" style="237" customWidth="1"/>
    <col min="6430" max="6430" width="5.7109375" style="237" customWidth="1"/>
    <col min="6431" max="6656" width="9.140625" style="237"/>
    <col min="6657" max="6657" width="3.42578125" style="237" customWidth="1"/>
    <col min="6658" max="6658" width="5" style="237" customWidth="1"/>
    <col min="6659" max="6659" width="25.28515625" style="237" customWidth="1"/>
    <col min="6660" max="6672" width="12.5703125" style="237" customWidth="1"/>
    <col min="6673" max="6673" width="3.42578125" style="237" customWidth="1"/>
    <col min="6674" max="6674" width="12.85546875" style="237" bestFit="1" customWidth="1"/>
    <col min="6675" max="6676" width="9.140625" style="237"/>
    <col min="6677" max="6677" width="15.42578125" style="237" customWidth="1"/>
    <col min="6678" max="6678" width="8" style="237" customWidth="1"/>
    <col min="6679" max="6679" width="9.140625" style="237"/>
    <col min="6680" max="6680" width="13.42578125" style="237" customWidth="1"/>
    <col min="6681" max="6684" width="20.140625" style="237" customWidth="1"/>
    <col min="6685" max="6685" width="22.7109375" style="237" customWidth="1"/>
    <col min="6686" max="6686" width="5.7109375" style="237" customWidth="1"/>
    <col min="6687" max="6912" width="9.140625" style="237"/>
    <col min="6913" max="6913" width="3.42578125" style="237" customWidth="1"/>
    <col min="6914" max="6914" width="5" style="237" customWidth="1"/>
    <col min="6915" max="6915" width="25.28515625" style="237" customWidth="1"/>
    <col min="6916" max="6928" width="12.5703125" style="237" customWidth="1"/>
    <col min="6929" max="6929" width="3.42578125" style="237" customWidth="1"/>
    <col min="6930" max="6930" width="12.85546875" style="237" bestFit="1" customWidth="1"/>
    <col min="6931" max="6932" width="9.140625" style="237"/>
    <col min="6933" max="6933" width="15.42578125" style="237" customWidth="1"/>
    <col min="6934" max="6934" width="8" style="237" customWidth="1"/>
    <col min="6935" max="6935" width="9.140625" style="237"/>
    <col min="6936" max="6936" width="13.42578125" style="237" customWidth="1"/>
    <col min="6937" max="6940" width="20.140625" style="237" customWidth="1"/>
    <col min="6941" max="6941" width="22.7109375" style="237" customWidth="1"/>
    <col min="6942" max="6942" width="5.7109375" style="237" customWidth="1"/>
    <col min="6943" max="7168" width="9.140625" style="237"/>
    <col min="7169" max="7169" width="3.42578125" style="237" customWidth="1"/>
    <col min="7170" max="7170" width="5" style="237" customWidth="1"/>
    <col min="7171" max="7171" width="25.28515625" style="237" customWidth="1"/>
    <col min="7172" max="7184" width="12.5703125" style="237" customWidth="1"/>
    <col min="7185" max="7185" width="3.42578125" style="237" customWidth="1"/>
    <col min="7186" max="7186" width="12.85546875" style="237" bestFit="1" customWidth="1"/>
    <col min="7187" max="7188" width="9.140625" style="237"/>
    <col min="7189" max="7189" width="15.42578125" style="237" customWidth="1"/>
    <col min="7190" max="7190" width="8" style="237" customWidth="1"/>
    <col min="7191" max="7191" width="9.140625" style="237"/>
    <col min="7192" max="7192" width="13.42578125" style="237" customWidth="1"/>
    <col min="7193" max="7196" width="20.140625" style="237" customWidth="1"/>
    <col min="7197" max="7197" width="22.7109375" style="237" customWidth="1"/>
    <col min="7198" max="7198" width="5.7109375" style="237" customWidth="1"/>
    <col min="7199" max="7424" width="9.140625" style="237"/>
    <col min="7425" max="7425" width="3.42578125" style="237" customWidth="1"/>
    <col min="7426" max="7426" width="5" style="237" customWidth="1"/>
    <col min="7427" max="7427" width="25.28515625" style="237" customWidth="1"/>
    <col min="7428" max="7440" width="12.5703125" style="237" customWidth="1"/>
    <col min="7441" max="7441" width="3.42578125" style="237" customWidth="1"/>
    <col min="7442" max="7442" width="12.85546875" style="237" bestFit="1" customWidth="1"/>
    <col min="7443" max="7444" width="9.140625" style="237"/>
    <col min="7445" max="7445" width="15.42578125" style="237" customWidth="1"/>
    <col min="7446" max="7446" width="8" style="237" customWidth="1"/>
    <col min="7447" max="7447" width="9.140625" style="237"/>
    <col min="7448" max="7448" width="13.42578125" style="237" customWidth="1"/>
    <col min="7449" max="7452" width="20.140625" style="237" customWidth="1"/>
    <col min="7453" max="7453" width="22.7109375" style="237" customWidth="1"/>
    <col min="7454" max="7454" width="5.7109375" style="237" customWidth="1"/>
    <col min="7455" max="7680" width="9.140625" style="237"/>
    <col min="7681" max="7681" width="3.42578125" style="237" customWidth="1"/>
    <col min="7682" max="7682" width="5" style="237" customWidth="1"/>
    <col min="7683" max="7683" width="25.28515625" style="237" customWidth="1"/>
    <col min="7684" max="7696" width="12.5703125" style="237" customWidth="1"/>
    <col min="7697" max="7697" width="3.42578125" style="237" customWidth="1"/>
    <col min="7698" max="7698" width="12.85546875" style="237" bestFit="1" customWidth="1"/>
    <col min="7699" max="7700" width="9.140625" style="237"/>
    <col min="7701" max="7701" width="15.42578125" style="237" customWidth="1"/>
    <col min="7702" max="7702" width="8" style="237" customWidth="1"/>
    <col min="7703" max="7703" width="9.140625" style="237"/>
    <col min="7704" max="7704" width="13.42578125" style="237" customWidth="1"/>
    <col min="7705" max="7708" width="20.140625" style="237" customWidth="1"/>
    <col min="7709" max="7709" width="22.7109375" style="237" customWidth="1"/>
    <col min="7710" max="7710" width="5.7109375" style="237" customWidth="1"/>
    <col min="7711" max="7936" width="9.140625" style="237"/>
    <col min="7937" max="7937" width="3.42578125" style="237" customWidth="1"/>
    <col min="7938" max="7938" width="5" style="237" customWidth="1"/>
    <col min="7939" max="7939" width="25.28515625" style="237" customWidth="1"/>
    <col min="7940" max="7952" width="12.5703125" style="237" customWidth="1"/>
    <col min="7953" max="7953" width="3.42578125" style="237" customWidth="1"/>
    <col min="7954" max="7954" width="12.85546875" style="237" bestFit="1" customWidth="1"/>
    <col min="7955" max="7956" width="9.140625" style="237"/>
    <col min="7957" max="7957" width="15.42578125" style="237" customWidth="1"/>
    <col min="7958" max="7958" width="8" style="237" customWidth="1"/>
    <col min="7959" max="7959" width="9.140625" style="237"/>
    <col min="7960" max="7960" width="13.42578125" style="237" customWidth="1"/>
    <col min="7961" max="7964" width="20.140625" style="237" customWidth="1"/>
    <col min="7965" max="7965" width="22.7109375" style="237" customWidth="1"/>
    <col min="7966" max="7966" width="5.7109375" style="237" customWidth="1"/>
    <col min="7967" max="8192" width="9.140625" style="237"/>
    <col min="8193" max="8193" width="3.42578125" style="237" customWidth="1"/>
    <col min="8194" max="8194" width="5" style="237" customWidth="1"/>
    <col min="8195" max="8195" width="25.28515625" style="237" customWidth="1"/>
    <col min="8196" max="8208" width="12.5703125" style="237" customWidth="1"/>
    <col min="8209" max="8209" width="3.42578125" style="237" customWidth="1"/>
    <col min="8210" max="8210" width="12.85546875" style="237" bestFit="1" customWidth="1"/>
    <col min="8211" max="8212" width="9.140625" style="237"/>
    <col min="8213" max="8213" width="15.42578125" style="237" customWidth="1"/>
    <col min="8214" max="8214" width="8" style="237" customWidth="1"/>
    <col min="8215" max="8215" width="9.140625" style="237"/>
    <col min="8216" max="8216" width="13.42578125" style="237" customWidth="1"/>
    <col min="8217" max="8220" width="20.140625" style="237" customWidth="1"/>
    <col min="8221" max="8221" width="22.7109375" style="237" customWidth="1"/>
    <col min="8222" max="8222" width="5.7109375" style="237" customWidth="1"/>
    <col min="8223" max="8448" width="9.140625" style="237"/>
    <col min="8449" max="8449" width="3.42578125" style="237" customWidth="1"/>
    <col min="8450" max="8450" width="5" style="237" customWidth="1"/>
    <col min="8451" max="8451" width="25.28515625" style="237" customWidth="1"/>
    <col min="8452" max="8464" width="12.5703125" style="237" customWidth="1"/>
    <col min="8465" max="8465" width="3.42578125" style="237" customWidth="1"/>
    <col min="8466" max="8466" width="12.85546875" style="237" bestFit="1" customWidth="1"/>
    <col min="8467" max="8468" width="9.140625" style="237"/>
    <col min="8469" max="8469" width="15.42578125" style="237" customWidth="1"/>
    <col min="8470" max="8470" width="8" style="237" customWidth="1"/>
    <col min="8471" max="8471" width="9.140625" style="237"/>
    <col min="8472" max="8472" width="13.42578125" style="237" customWidth="1"/>
    <col min="8473" max="8476" width="20.140625" style="237" customWidth="1"/>
    <col min="8477" max="8477" width="22.7109375" style="237" customWidth="1"/>
    <col min="8478" max="8478" width="5.7109375" style="237" customWidth="1"/>
    <col min="8479" max="8704" width="9.140625" style="237"/>
    <col min="8705" max="8705" width="3.42578125" style="237" customWidth="1"/>
    <col min="8706" max="8706" width="5" style="237" customWidth="1"/>
    <col min="8707" max="8707" width="25.28515625" style="237" customWidth="1"/>
    <col min="8708" max="8720" width="12.5703125" style="237" customWidth="1"/>
    <col min="8721" max="8721" width="3.42578125" style="237" customWidth="1"/>
    <col min="8722" max="8722" width="12.85546875" style="237" bestFit="1" customWidth="1"/>
    <col min="8723" max="8724" width="9.140625" style="237"/>
    <col min="8725" max="8725" width="15.42578125" style="237" customWidth="1"/>
    <col min="8726" max="8726" width="8" style="237" customWidth="1"/>
    <col min="8727" max="8727" width="9.140625" style="237"/>
    <col min="8728" max="8728" width="13.42578125" style="237" customWidth="1"/>
    <col min="8729" max="8732" width="20.140625" style="237" customWidth="1"/>
    <col min="8733" max="8733" width="22.7109375" style="237" customWidth="1"/>
    <col min="8734" max="8734" width="5.7109375" style="237" customWidth="1"/>
    <col min="8735" max="8960" width="9.140625" style="237"/>
    <col min="8961" max="8961" width="3.42578125" style="237" customWidth="1"/>
    <col min="8962" max="8962" width="5" style="237" customWidth="1"/>
    <col min="8963" max="8963" width="25.28515625" style="237" customWidth="1"/>
    <col min="8964" max="8976" width="12.5703125" style="237" customWidth="1"/>
    <col min="8977" max="8977" width="3.42578125" style="237" customWidth="1"/>
    <col min="8978" max="8978" width="12.85546875" style="237" bestFit="1" customWidth="1"/>
    <col min="8979" max="8980" width="9.140625" style="237"/>
    <col min="8981" max="8981" width="15.42578125" style="237" customWidth="1"/>
    <col min="8982" max="8982" width="8" style="237" customWidth="1"/>
    <col min="8983" max="8983" width="9.140625" style="237"/>
    <col min="8984" max="8984" width="13.42578125" style="237" customWidth="1"/>
    <col min="8985" max="8988" width="20.140625" style="237" customWidth="1"/>
    <col min="8989" max="8989" width="22.7109375" style="237" customWidth="1"/>
    <col min="8990" max="8990" width="5.7109375" style="237" customWidth="1"/>
    <col min="8991" max="9216" width="9.140625" style="237"/>
    <col min="9217" max="9217" width="3.42578125" style="237" customWidth="1"/>
    <col min="9218" max="9218" width="5" style="237" customWidth="1"/>
    <col min="9219" max="9219" width="25.28515625" style="237" customWidth="1"/>
    <col min="9220" max="9232" width="12.5703125" style="237" customWidth="1"/>
    <col min="9233" max="9233" width="3.42578125" style="237" customWidth="1"/>
    <col min="9234" max="9234" width="12.85546875" style="237" bestFit="1" customWidth="1"/>
    <col min="9235" max="9236" width="9.140625" style="237"/>
    <col min="9237" max="9237" width="15.42578125" style="237" customWidth="1"/>
    <col min="9238" max="9238" width="8" style="237" customWidth="1"/>
    <col min="9239" max="9239" width="9.140625" style="237"/>
    <col min="9240" max="9240" width="13.42578125" style="237" customWidth="1"/>
    <col min="9241" max="9244" width="20.140625" style="237" customWidth="1"/>
    <col min="9245" max="9245" width="22.7109375" style="237" customWidth="1"/>
    <col min="9246" max="9246" width="5.7109375" style="237" customWidth="1"/>
    <col min="9247" max="9472" width="9.140625" style="237"/>
    <col min="9473" max="9473" width="3.42578125" style="237" customWidth="1"/>
    <col min="9474" max="9474" width="5" style="237" customWidth="1"/>
    <col min="9475" max="9475" width="25.28515625" style="237" customWidth="1"/>
    <col min="9476" max="9488" width="12.5703125" style="237" customWidth="1"/>
    <col min="9489" max="9489" width="3.42578125" style="237" customWidth="1"/>
    <col min="9490" max="9490" width="12.85546875" style="237" bestFit="1" customWidth="1"/>
    <col min="9491" max="9492" width="9.140625" style="237"/>
    <col min="9493" max="9493" width="15.42578125" style="237" customWidth="1"/>
    <col min="9494" max="9494" width="8" style="237" customWidth="1"/>
    <col min="9495" max="9495" width="9.140625" style="237"/>
    <col min="9496" max="9496" width="13.42578125" style="237" customWidth="1"/>
    <col min="9497" max="9500" width="20.140625" style="237" customWidth="1"/>
    <col min="9501" max="9501" width="22.7109375" style="237" customWidth="1"/>
    <col min="9502" max="9502" width="5.7109375" style="237" customWidth="1"/>
    <col min="9503" max="9728" width="9.140625" style="237"/>
    <col min="9729" max="9729" width="3.42578125" style="237" customWidth="1"/>
    <col min="9730" max="9730" width="5" style="237" customWidth="1"/>
    <col min="9731" max="9731" width="25.28515625" style="237" customWidth="1"/>
    <col min="9732" max="9744" width="12.5703125" style="237" customWidth="1"/>
    <col min="9745" max="9745" width="3.42578125" style="237" customWidth="1"/>
    <col min="9746" max="9746" width="12.85546875" style="237" bestFit="1" customWidth="1"/>
    <col min="9747" max="9748" width="9.140625" style="237"/>
    <col min="9749" max="9749" width="15.42578125" style="237" customWidth="1"/>
    <col min="9750" max="9750" width="8" style="237" customWidth="1"/>
    <col min="9751" max="9751" width="9.140625" style="237"/>
    <col min="9752" max="9752" width="13.42578125" style="237" customWidth="1"/>
    <col min="9753" max="9756" width="20.140625" style="237" customWidth="1"/>
    <col min="9757" max="9757" width="22.7109375" style="237" customWidth="1"/>
    <col min="9758" max="9758" width="5.7109375" style="237" customWidth="1"/>
    <col min="9759" max="9984" width="9.140625" style="237"/>
    <col min="9985" max="9985" width="3.42578125" style="237" customWidth="1"/>
    <col min="9986" max="9986" width="5" style="237" customWidth="1"/>
    <col min="9987" max="9987" width="25.28515625" style="237" customWidth="1"/>
    <col min="9988" max="10000" width="12.5703125" style="237" customWidth="1"/>
    <col min="10001" max="10001" width="3.42578125" style="237" customWidth="1"/>
    <col min="10002" max="10002" width="12.85546875" style="237" bestFit="1" customWidth="1"/>
    <col min="10003" max="10004" width="9.140625" style="237"/>
    <col min="10005" max="10005" width="15.42578125" style="237" customWidth="1"/>
    <col min="10006" max="10006" width="8" style="237" customWidth="1"/>
    <col min="10007" max="10007" width="9.140625" style="237"/>
    <col min="10008" max="10008" width="13.42578125" style="237" customWidth="1"/>
    <col min="10009" max="10012" width="20.140625" style="237" customWidth="1"/>
    <col min="10013" max="10013" width="22.7109375" style="237" customWidth="1"/>
    <col min="10014" max="10014" width="5.7109375" style="237" customWidth="1"/>
    <col min="10015" max="10240" width="9.140625" style="237"/>
    <col min="10241" max="10241" width="3.42578125" style="237" customWidth="1"/>
    <col min="10242" max="10242" width="5" style="237" customWidth="1"/>
    <col min="10243" max="10243" width="25.28515625" style="237" customWidth="1"/>
    <col min="10244" max="10256" width="12.5703125" style="237" customWidth="1"/>
    <col min="10257" max="10257" width="3.42578125" style="237" customWidth="1"/>
    <col min="10258" max="10258" width="12.85546875" style="237" bestFit="1" customWidth="1"/>
    <col min="10259" max="10260" width="9.140625" style="237"/>
    <col min="10261" max="10261" width="15.42578125" style="237" customWidth="1"/>
    <col min="10262" max="10262" width="8" style="237" customWidth="1"/>
    <col min="10263" max="10263" width="9.140625" style="237"/>
    <col min="10264" max="10264" width="13.42578125" style="237" customWidth="1"/>
    <col min="10265" max="10268" width="20.140625" style="237" customWidth="1"/>
    <col min="10269" max="10269" width="22.7109375" style="237" customWidth="1"/>
    <col min="10270" max="10270" width="5.7109375" style="237" customWidth="1"/>
    <col min="10271" max="10496" width="9.140625" style="237"/>
    <col min="10497" max="10497" width="3.42578125" style="237" customWidth="1"/>
    <col min="10498" max="10498" width="5" style="237" customWidth="1"/>
    <col min="10499" max="10499" width="25.28515625" style="237" customWidth="1"/>
    <col min="10500" max="10512" width="12.5703125" style="237" customWidth="1"/>
    <col min="10513" max="10513" width="3.42578125" style="237" customWidth="1"/>
    <col min="10514" max="10514" width="12.85546875" style="237" bestFit="1" customWidth="1"/>
    <col min="10515" max="10516" width="9.140625" style="237"/>
    <col min="10517" max="10517" width="15.42578125" style="237" customWidth="1"/>
    <col min="10518" max="10518" width="8" style="237" customWidth="1"/>
    <col min="10519" max="10519" width="9.140625" style="237"/>
    <col min="10520" max="10520" width="13.42578125" style="237" customWidth="1"/>
    <col min="10521" max="10524" width="20.140625" style="237" customWidth="1"/>
    <col min="10525" max="10525" width="22.7109375" style="237" customWidth="1"/>
    <col min="10526" max="10526" width="5.7109375" style="237" customWidth="1"/>
    <col min="10527" max="10752" width="9.140625" style="237"/>
    <col min="10753" max="10753" width="3.42578125" style="237" customWidth="1"/>
    <col min="10754" max="10754" width="5" style="237" customWidth="1"/>
    <col min="10755" max="10755" width="25.28515625" style="237" customWidth="1"/>
    <col min="10756" max="10768" width="12.5703125" style="237" customWidth="1"/>
    <col min="10769" max="10769" width="3.42578125" style="237" customWidth="1"/>
    <col min="10770" max="10770" width="12.85546875" style="237" bestFit="1" customWidth="1"/>
    <col min="10771" max="10772" width="9.140625" style="237"/>
    <col min="10773" max="10773" width="15.42578125" style="237" customWidth="1"/>
    <col min="10774" max="10774" width="8" style="237" customWidth="1"/>
    <col min="10775" max="10775" width="9.140625" style="237"/>
    <col min="10776" max="10776" width="13.42578125" style="237" customWidth="1"/>
    <col min="10777" max="10780" width="20.140625" style="237" customWidth="1"/>
    <col min="10781" max="10781" width="22.7109375" style="237" customWidth="1"/>
    <col min="10782" max="10782" width="5.7109375" style="237" customWidth="1"/>
    <col min="10783" max="11008" width="9.140625" style="237"/>
    <col min="11009" max="11009" width="3.42578125" style="237" customWidth="1"/>
    <col min="11010" max="11010" width="5" style="237" customWidth="1"/>
    <col min="11011" max="11011" width="25.28515625" style="237" customWidth="1"/>
    <col min="11012" max="11024" width="12.5703125" style="237" customWidth="1"/>
    <col min="11025" max="11025" width="3.42578125" style="237" customWidth="1"/>
    <col min="11026" max="11026" width="12.85546875" style="237" bestFit="1" customWidth="1"/>
    <col min="11027" max="11028" width="9.140625" style="237"/>
    <col min="11029" max="11029" width="15.42578125" style="237" customWidth="1"/>
    <col min="11030" max="11030" width="8" style="237" customWidth="1"/>
    <col min="11031" max="11031" width="9.140625" style="237"/>
    <col min="11032" max="11032" width="13.42578125" style="237" customWidth="1"/>
    <col min="11033" max="11036" width="20.140625" style="237" customWidth="1"/>
    <col min="11037" max="11037" width="22.7109375" style="237" customWidth="1"/>
    <col min="11038" max="11038" width="5.7109375" style="237" customWidth="1"/>
    <col min="11039" max="11264" width="9.140625" style="237"/>
    <col min="11265" max="11265" width="3.42578125" style="237" customWidth="1"/>
    <col min="11266" max="11266" width="5" style="237" customWidth="1"/>
    <col min="11267" max="11267" width="25.28515625" style="237" customWidth="1"/>
    <col min="11268" max="11280" width="12.5703125" style="237" customWidth="1"/>
    <col min="11281" max="11281" width="3.42578125" style="237" customWidth="1"/>
    <col min="11282" max="11282" width="12.85546875" style="237" bestFit="1" customWidth="1"/>
    <col min="11283" max="11284" width="9.140625" style="237"/>
    <col min="11285" max="11285" width="15.42578125" style="237" customWidth="1"/>
    <col min="11286" max="11286" width="8" style="237" customWidth="1"/>
    <col min="11287" max="11287" width="9.140625" style="237"/>
    <col min="11288" max="11288" width="13.42578125" style="237" customWidth="1"/>
    <col min="11289" max="11292" width="20.140625" style="237" customWidth="1"/>
    <col min="11293" max="11293" width="22.7109375" style="237" customWidth="1"/>
    <col min="11294" max="11294" width="5.7109375" style="237" customWidth="1"/>
    <col min="11295" max="11520" width="9.140625" style="237"/>
    <col min="11521" max="11521" width="3.42578125" style="237" customWidth="1"/>
    <col min="11522" max="11522" width="5" style="237" customWidth="1"/>
    <col min="11523" max="11523" width="25.28515625" style="237" customWidth="1"/>
    <col min="11524" max="11536" width="12.5703125" style="237" customWidth="1"/>
    <col min="11537" max="11537" width="3.42578125" style="237" customWidth="1"/>
    <col min="11538" max="11538" width="12.85546875" style="237" bestFit="1" customWidth="1"/>
    <col min="11539" max="11540" width="9.140625" style="237"/>
    <col min="11541" max="11541" width="15.42578125" style="237" customWidth="1"/>
    <col min="11542" max="11542" width="8" style="237" customWidth="1"/>
    <col min="11543" max="11543" width="9.140625" style="237"/>
    <col min="11544" max="11544" width="13.42578125" style="237" customWidth="1"/>
    <col min="11545" max="11548" width="20.140625" style="237" customWidth="1"/>
    <col min="11549" max="11549" width="22.7109375" style="237" customWidth="1"/>
    <col min="11550" max="11550" width="5.7109375" style="237" customWidth="1"/>
    <col min="11551" max="11776" width="9.140625" style="237"/>
    <col min="11777" max="11777" width="3.42578125" style="237" customWidth="1"/>
    <col min="11778" max="11778" width="5" style="237" customWidth="1"/>
    <col min="11779" max="11779" width="25.28515625" style="237" customWidth="1"/>
    <col min="11780" max="11792" width="12.5703125" style="237" customWidth="1"/>
    <col min="11793" max="11793" width="3.42578125" style="237" customWidth="1"/>
    <col min="11794" max="11794" width="12.85546875" style="237" bestFit="1" customWidth="1"/>
    <col min="11795" max="11796" width="9.140625" style="237"/>
    <col min="11797" max="11797" width="15.42578125" style="237" customWidth="1"/>
    <col min="11798" max="11798" width="8" style="237" customWidth="1"/>
    <col min="11799" max="11799" width="9.140625" style="237"/>
    <col min="11800" max="11800" width="13.42578125" style="237" customWidth="1"/>
    <col min="11801" max="11804" width="20.140625" style="237" customWidth="1"/>
    <col min="11805" max="11805" width="22.7109375" style="237" customWidth="1"/>
    <col min="11806" max="11806" width="5.7109375" style="237" customWidth="1"/>
    <col min="11807" max="12032" width="9.140625" style="237"/>
    <col min="12033" max="12033" width="3.42578125" style="237" customWidth="1"/>
    <col min="12034" max="12034" width="5" style="237" customWidth="1"/>
    <col min="12035" max="12035" width="25.28515625" style="237" customWidth="1"/>
    <col min="12036" max="12048" width="12.5703125" style="237" customWidth="1"/>
    <col min="12049" max="12049" width="3.42578125" style="237" customWidth="1"/>
    <col min="12050" max="12050" width="12.85546875" style="237" bestFit="1" customWidth="1"/>
    <col min="12051" max="12052" width="9.140625" style="237"/>
    <col min="12053" max="12053" width="15.42578125" style="237" customWidth="1"/>
    <col min="12054" max="12054" width="8" style="237" customWidth="1"/>
    <col min="12055" max="12055" width="9.140625" style="237"/>
    <col min="12056" max="12056" width="13.42578125" style="237" customWidth="1"/>
    <col min="12057" max="12060" width="20.140625" style="237" customWidth="1"/>
    <col min="12061" max="12061" width="22.7109375" style="237" customWidth="1"/>
    <col min="12062" max="12062" width="5.7109375" style="237" customWidth="1"/>
    <col min="12063" max="12288" width="9.140625" style="237"/>
    <col min="12289" max="12289" width="3.42578125" style="237" customWidth="1"/>
    <col min="12290" max="12290" width="5" style="237" customWidth="1"/>
    <col min="12291" max="12291" width="25.28515625" style="237" customWidth="1"/>
    <col min="12292" max="12304" width="12.5703125" style="237" customWidth="1"/>
    <col min="12305" max="12305" width="3.42578125" style="237" customWidth="1"/>
    <col min="12306" max="12306" width="12.85546875" style="237" bestFit="1" customWidth="1"/>
    <col min="12307" max="12308" width="9.140625" style="237"/>
    <col min="12309" max="12309" width="15.42578125" style="237" customWidth="1"/>
    <col min="12310" max="12310" width="8" style="237" customWidth="1"/>
    <col min="12311" max="12311" width="9.140625" style="237"/>
    <col min="12312" max="12312" width="13.42578125" style="237" customWidth="1"/>
    <col min="12313" max="12316" width="20.140625" style="237" customWidth="1"/>
    <col min="12317" max="12317" width="22.7109375" style="237" customWidth="1"/>
    <col min="12318" max="12318" width="5.7109375" style="237" customWidth="1"/>
    <col min="12319" max="12544" width="9.140625" style="237"/>
    <col min="12545" max="12545" width="3.42578125" style="237" customWidth="1"/>
    <col min="12546" max="12546" width="5" style="237" customWidth="1"/>
    <col min="12547" max="12547" width="25.28515625" style="237" customWidth="1"/>
    <col min="12548" max="12560" width="12.5703125" style="237" customWidth="1"/>
    <col min="12561" max="12561" width="3.42578125" style="237" customWidth="1"/>
    <col min="12562" max="12562" width="12.85546875" style="237" bestFit="1" customWidth="1"/>
    <col min="12563" max="12564" width="9.140625" style="237"/>
    <col min="12565" max="12565" width="15.42578125" style="237" customWidth="1"/>
    <col min="12566" max="12566" width="8" style="237" customWidth="1"/>
    <col min="12567" max="12567" width="9.140625" style="237"/>
    <col min="12568" max="12568" width="13.42578125" style="237" customWidth="1"/>
    <col min="12569" max="12572" width="20.140625" style="237" customWidth="1"/>
    <col min="12573" max="12573" width="22.7109375" style="237" customWidth="1"/>
    <col min="12574" max="12574" width="5.7109375" style="237" customWidth="1"/>
    <col min="12575" max="12800" width="9.140625" style="237"/>
    <col min="12801" max="12801" width="3.42578125" style="237" customWidth="1"/>
    <col min="12802" max="12802" width="5" style="237" customWidth="1"/>
    <col min="12803" max="12803" width="25.28515625" style="237" customWidth="1"/>
    <col min="12804" max="12816" width="12.5703125" style="237" customWidth="1"/>
    <col min="12817" max="12817" width="3.42578125" style="237" customWidth="1"/>
    <col min="12818" max="12818" width="12.85546875" style="237" bestFit="1" customWidth="1"/>
    <col min="12819" max="12820" width="9.140625" style="237"/>
    <col min="12821" max="12821" width="15.42578125" style="237" customWidth="1"/>
    <col min="12822" max="12822" width="8" style="237" customWidth="1"/>
    <col min="12823" max="12823" width="9.140625" style="237"/>
    <col min="12824" max="12824" width="13.42578125" style="237" customWidth="1"/>
    <col min="12825" max="12828" width="20.140625" style="237" customWidth="1"/>
    <col min="12829" max="12829" width="22.7109375" style="237" customWidth="1"/>
    <col min="12830" max="12830" width="5.7109375" style="237" customWidth="1"/>
    <col min="12831" max="13056" width="9.140625" style="237"/>
    <col min="13057" max="13057" width="3.42578125" style="237" customWidth="1"/>
    <col min="13058" max="13058" width="5" style="237" customWidth="1"/>
    <col min="13059" max="13059" width="25.28515625" style="237" customWidth="1"/>
    <col min="13060" max="13072" width="12.5703125" style="237" customWidth="1"/>
    <col min="13073" max="13073" width="3.42578125" style="237" customWidth="1"/>
    <col min="13074" max="13074" width="12.85546875" style="237" bestFit="1" customWidth="1"/>
    <col min="13075" max="13076" width="9.140625" style="237"/>
    <col min="13077" max="13077" width="15.42578125" style="237" customWidth="1"/>
    <col min="13078" max="13078" width="8" style="237" customWidth="1"/>
    <col min="13079" max="13079" width="9.140625" style="237"/>
    <col min="13080" max="13080" width="13.42578125" style="237" customWidth="1"/>
    <col min="13081" max="13084" width="20.140625" style="237" customWidth="1"/>
    <col min="13085" max="13085" width="22.7109375" style="237" customWidth="1"/>
    <col min="13086" max="13086" width="5.7109375" style="237" customWidth="1"/>
    <col min="13087" max="13312" width="9.140625" style="237"/>
    <col min="13313" max="13313" width="3.42578125" style="237" customWidth="1"/>
    <col min="13314" max="13314" width="5" style="237" customWidth="1"/>
    <col min="13315" max="13315" width="25.28515625" style="237" customWidth="1"/>
    <col min="13316" max="13328" width="12.5703125" style="237" customWidth="1"/>
    <col min="13329" max="13329" width="3.42578125" style="237" customWidth="1"/>
    <col min="13330" max="13330" width="12.85546875" style="237" bestFit="1" customWidth="1"/>
    <col min="13331" max="13332" width="9.140625" style="237"/>
    <col min="13333" max="13333" width="15.42578125" style="237" customWidth="1"/>
    <col min="13334" max="13334" width="8" style="237" customWidth="1"/>
    <col min="13335" max="13335" width="9.140625" style="237"/>
    <col min="13336" max="13336" width="13.42578125" style="237" customWidth="1"/>
    <col min="13337" max="13340" width="20.140625" style="237" customWidth="1"/>
    <col min="13341" max="13341" width="22.7109375" style="237" customWidth="1"/>
    <col min="13342" max="13342" width="5.7109375" style="237" customWidth="1"/>
    <col min="13343" max="13568" width="9.140625" style="237"/>
    <col min="13569" max="13569" width="3.42578125" style="237" customWidth="1"/>
    <col min="13570" max="13570" width="5" style="237" customWidth="1"/>
    <col min="13571" max="13571" width="25.28515625" style="237" customWidth="1"/>
    <col min="13572" max="13584" width="12.5703125" style="237" customWidth="1"/>
    <col min="13585" max="13585" width="3.42578125" style="237" customWidth="1"/>
    <col min="13586" max="13586" width="12.85546875" style="237" bestFit="1" customWidth="1"/>
    <col min="13587" max="13588" width="9.140625" style="237"/>
    <col min="13589" max="13589" width="15.42578125" style="237" customWidth="1"/>
    <col min="13590" max="13590" width="8" style="237" customWidth="1"/>
    <col min="13591" max="13591" width="9.140625" style="237"/>
    <col min="13592" max="13592" width="13.42578125" style="237" customWidth="1"/>
    <col min="13593" max="13596" width="20.140625" style="237" customWidth="1"/>
    <col min="13597" max="13597" width="22.7109375" style="237" customWidth="1"/>
    <col min="13598" max="13598" width="5.7109375" style="237" customWidth="1"/>
    <col min="13599" max="13824" width="9.140625" style="237"/>
    <col min="13825" max="13825" width="3.42578125" style="237" customWidth="1"/>
    <col min="13826" max="13826" width="5" style="237" customWidth="1"/>
    <col min="13827" max="13827" width="25.28515625" style="237" customWidth="1"/>
    <col min="13828" max="13840" width="12.5703125" style="237" customWidth="1"/>
    <col min="13841" max="13841" width="3.42578125" style="237" customWidth="1"/>
    <col min="13842" max="13842" width="12.85546875" style="237" bestFit="1" customWidth="1"/>
    <col min="13843" max="13844" width="9.140625" style="237"/>
    <col min="13845" max="13845" width="15.42578125" style="237" customWidth="1"/>
    <col min="13846" max="13846" width="8" style="237" customWidth="1"/>
    <col min="13847" max="13847" width="9.140625" style="237"/>
    <col min="13848" max="13848" width="13.42578125" style="237" customWidth="1"/>
    <col min="13849" max="13852" width="20.140625" style="237" customWidth="1"/>
    <col min="13853" max="13853" width="22.7109375" style="237" customWidth="1"/>
    <col min="13854" max="13854" width="5.7109375" style="237" customWidth="1"/>
    <col min="13855" max="14080" width="9.140625" style="237"/>
    <col min="14081" max="14081" width="3.42578125" style="237" customWidth="1"/>
    <col min="14082" max="14082" width="5" style="237" customWidth="1"/>
    <col min="14083" max="14083" width="25.28515625" style="237" customWidth="1"/>
    <col min="14084" max="14096" width="12.5703125" style="237" customWidth="1"/>
    <col min="14097" max="14097" width="3.42578125" style="237" customWidth="1"/>
    <col min="14098" max="14098" width="12.85546875" style="237" bestFit="1" customWidth="1"/>
    <col min="14099" max="14100" width="9.140625" style="237"/>
    <col min="14101" max="14101" width="15.42578125" style="237" customWidth="1"/>
    <col min="14102" max="14102" width="8" style="237" customWidth="1"/>
    <col min="14103" max="14103" width="9.140625" style="237"/>
    <col min="14104" max="14104" width="13.42578125" style="237" customWidth="1"/>
    <col min="14105" max="14108" width="20.140625" style="237" customWidth="1"/>
    <col min="14109" max="14109" width="22.7109375" style="237" customWidth="1"/>
    <col min="14110" max="14110" width="5.7109375" style="237" customWidth="1"/>
    <col min="14111" max="14336" width="9.140625" style="237"/>
    <col min="14337" max="14337" width="3.42578125" style="237" customWidth="1"/>
    <col min="14338" max="14338" width="5" style="237" customWidth="1"/>
    <col min="14339" max="14339" width="25.28515625" style="237" customWidth="1"/>
    <col min="14340" max="14352" width="12.5703125" style="237" customWidth="1"/>
    <col min="14353" max="14353" width="3.42578125" style="237" customWidth="1"/>
    <col min="14354" max="14354" width="12.85546875" style="237" bestFit="1" customWidth="1"/>
    <col min="14355" max="14356" width="9.140625" style="237"/>
    <col min="14357" max="14357" width="15.42578125" style="237" customWidth="1"/>
    <col min="14358" max="14358" width="8" style="237" customWidth="1"/>
    <col min="14359" max="14359" width="9.140625" style="237"/>
    <col min="14360" max="14360" width="13.42578125" style="237" customWidth="1"/>
    <col min="14361" max="14364" width="20.140625" style="237" customWidth="1"/>
    <col min="14365" max="14365" width="22.7109375" style="237" customWidth="1"/>
    <col min="14366" max="14366" width="5.7109375" style="237" customWidth="1"/>
    <col min="14367" max="14592" width="9.140625" style="237"/>
    <col min="14593" max="14593" width="3.42578125" style="237" customWidth="1"/>
    <col min="14594" max="14594" width="5" style="237" customWidth="1"/>
    <col min="14595" max="14595" width="25.28515625" style="237" customWidth="1"/>
    <col min="14596" max="14608" width="12.5703125" style="237" customWidth="1"/>
    <col min="14609" max="14609" width="3.42578125" style="237" customWidth="1"/>
    <col min="14610" max="14610" width="12.85546875" style="237" bestFit="1" customWidth="1"/>
    <col min="14611" max="14612" width="9.140625" style="237"/>
    <col min="14613" max="14613" width="15.42578125" style="237" customWidth="1"/>
    <col min="14614" max="14614" width="8" style="237" customWidth="1"/>
    <col min="14615" max="14615" width="9.140625" style="237"/>
    <col min="14616" max="14616" width="13.42578125" style="237" customWidth="1"/>
    <col min="14617" max="14620" width="20.140625" style="237" customWidth="1"/>
    <col min="14621" max="14621" width="22.7109375" style="237" customWidth="1"/>
    <col min="14622" max="14622" width="5.7109375" style="237" customWidth="1"/>
    <col min="14623" max="14848" width="9.140625" style="237"/>
    <col min="14849" max="14849" width="3.42578125" style="237" customWidth="1"/>
    <col min="14850" max="14850" width="5" style="237" customWidth="1"/>
    <col min="14851" max="14851" width="25.28515625" style="237" customWidth="1"/>
    <col min="14852" max="14864" width="12.5703125" style="237" customWidth="1"/>
    <col min="14865" max="14865" width="3.42578125" style="237" customWidth="1"/>
    <col min="14866" max="14866" width="12.85546875" style="237" bestFit="1" customWidth="1"/>
    <col min="14867" max="14868" width="9.140625" style="237"/>
    <col min="14869" max="14869" width="15.42578125" style="237" customWidth="1"/>
    <col min="14870" max="14870" width="8" style="237" customWidth="1"/>
    <col min="14871" max="14871" width="9.140625" style="237"/>
    <col min="14872" max="14872" width="13.42578125" style="237" customWidth="1"/>
    <col min="14873" max="14876" width="20.140625" style="237" customWidth="1"/>
    <col min="14877" max="14877" width="22.7109375" style="237" customWidth="1"/>
    <col min="14878" max="14878" width="5.7109375" style="237" customWidth="1"/>
    <col min="14879" max="15104" width="9.140625" style="237"/>
    <col min="15105" max="15105" width="3.42578125" style="237" customWidth="1"/>
    <col min="15106" max="15106" width="5" style="237" customWidth="1"/>
    <col min="15107" max="15107" width="25.28515625" style="237" customWidth="1"/>
    <col min="15108" max="15120" width="12.5703125" style="237" customWidth="1"/>
    <col min="15121" max="15121" width="3.42578125" style="237" customWidth="1"/>
    <col min="15122" max="15122" width="12.85546875" style="237" bestFit="1" customWidth="1"/>
    <col min="15123" max="15124" width="9.140625" style="237"/>
    <col min="15125" max="15125" width="15.42578125" style="237" customWidth="1"/>
    <col min="15126" max="15126" width="8" style="237" customWidth="1"/>
    <col min="15127" max="15127" width="9.140625" style="237"/>
    <col min="15128" max="15128" width="13.42578125" style="237" customWidth="1"/>
    <col min="15129" max="15132" width="20.140625" style="237" customWidth="1"/>
    <col min="15133" max="15133" width="22.7109375" style="237" customWidth="1"/>
    <col min="15134" max="15134" width="5.7109375" style="237" customWidth="1"/>
    <col min="15135" max="15360" width="9.140625" style="237"/>
    <col min="15361" max="15361" width="3.42578125" style="237" customWidth="1"/>
    <col min="15362" max="15362" width="5" style="237" customWidth="1"/>
    <col min="15363" max="15363" width="25.28515625" style="237" customWidth="1"/>
    <col min="15364" max="15376" width="12.5703125" style="237" customWidth="1"/>
    <col min="15377" max="15377" width="3.42578125" style="237" customWidth="1"/>
    <col min="15378" max="15378" width="12.85546875" style="237" bestFit="1" customWidth="1"/>
    <col min="15379" max="15380" width="9.140625" style="237"/>
    <col min="15381" max="15381" width="15.42578125" style="237" customWidth="1"/>
    <col min="15382" max="15382" width="8" style="237" customWidth="1"/>
    <col min="15383" max="15383" width="9.140625" style="237"/>
    <col min="15384" max="15384" width="13.42578125" style="237" customWidth="1"/>
    <col min="15385" max="15388" width="20.140625" style="237" customWidth="1"/>
    <col min="15389" max="15389" width="22.7109375" style="237" customWidth="1"/>
    <col min="15390" max="15390" width="5.7109375" style="237" customWidth="1"/>
    <col min="15391" max="15616" width="9.140625" style="237"/>
    <col min="15617" max="15617" width="3.42578125" style="237" customWidth="1"/>
    <col min="15618" max="15618" width="5" style="237" customWidth="1"/>
    <col min="15619" max="15619" width="25.28515625" style="237" customWidth="1"/>
    <col min="15620" max="15632" width="12.5703125" style="237" customWidth="1"/>
    <col min="15633" max="15633" width="3.42578125" style="237" customWidth="1"/>
    <col min="15634" max="15634" width="12.85546875" style="237" bestFit="1" customWidth="1"/>
    <col min="15635" max="15636" width="9.140625" style="237"/>
    <col min="15637" max="15637" width="15.42578125" style="237" customWidth="1"/>
    <col min="15638" max="15638" width="8" style="237" customWidth="1"/>
    <col min="15639" max="15639" width="9.140625" style="237"/>
    <col min="15640" max="15640" width="13.42578125" style="237" customWidth="1"/>
    <col min="15641" max="15644" width="20.140625" style="237" customWidth="1"/>
    <col min="15645" max="15645" width="22.7109375" style="237" customWidth="1"/>
    <col min="15646" max="15646" width="5.7109375" style="237" customWidth="1"/>
    <col min="15647" max="15872" width="9.140625" style="237"/>
    <col min="15873" max="15873" width="3.42578125" style="237" customWidth="1"/>
    <col min="15874" max="15874" width="5" style="237" customWidth="1"/>
    <col min="15875" max="15875" width="25.28515625" style="237" customWidth="1"/>
    <col min="15876" max="15888" width="12.5703125" style="237" customWidth="1"/>
    <col min="15889" max="15889" width="3.42578125" style="237" customWidth="1"/>
    <col min="15890" max="15890" width="12.85546875" style="237" bestFit="1" customWidth="1"/>
    <col min="15891" max="15892" width="9.140625" style="237"/>
    <col min="15893" max="15893" width="15.42578125" style="237" customWidth="1"/>
    <col min="15894" max="15894" width="8" style="237" customWidth="1"/>
    <col min="15895" max="15895" width="9.140625" style="237"/>
    <col min="15896" max="15896" width="13.42578125" style="237" customWidth="1"/>
    <col min="15897" max="15900" width="20.140625" style="237" customWidth="1"/>
    <col min="15901" max="15901" width="22.7109375" style="237" customWidth="1"/>
    <col min="15902" max="15902" width="5.7109375" style="237" customWidth="1"/>
    <col min="15903" max="16128" width="9.140625" style="237"/>
    <col min="16129" max="16129" width="3.42578125" style="237" customWidth="1"/>
    <col min="16130" max="16130" width="5" style="237" customWidth="1"/>
    <col min="16131" max="16131" width="25.28515625" style="237" customWidth="1"/>
    <col min="16132" max="16144" width="12.5703125" style="237" customWidth="1"/>
    <col min="16145" max="16145" width="3.42578125" style="237" customWidth="1"/>
    <col min="16146" max="16146" width="12.85546875" style="237" bestFit="1" customWidth="1"/>
    <col min="16147" max="16148" width="9.140625" style="237"/>
    <col min="16149" max="16149" width="15.42578125" style="237" customWidth="1"/>
    <col min="16150" max="16150" width="8" style="237" customWidth="1"/>
    <col min="16151" max="16151" width="9.140625" style="237"/>
    <col min="16152" max="16152" width="13.42578125" style="237" customWidth="1"/>
    <col min="16153" max="16156" width="20.140625" style="237" customWidth="1"/>
    <col min="16157" max="16157" width="22.7109375" style="237" customWidth="1"/>
    <col min="16158" max="16158" width="5.7109375" style="237" customWidth="1"/>
    <col min="16159" max="16384" width="9.140625" style="237"/>
  </cols>
  <sheetData>
    <row r="1" spans="1:33" ht="13.5" customHeight="1">
      <c r="C1" s="237" t="s">
        <v>0</v>
      </c>
      <c r="D1" s="237" t="s">
        <v>0</v>
      </c>
      <c r="E1" s="325" t="s">
        <v>0</v>
      </c>
      <c r="F1" s="325"/>
      <c r="G1" s="325"/>
      <c r="H1" s="326" t="s">
        <v>0</v>
      </c>
      <c r="I1" s="326"/>
      <c r="J1" s="326"/>
      <c r="K1" s="326"/>
      <c r="L1" s="326"/>
      <c r="M1" s="326"/>
      <c r="N1" s="326"/>
      <c r="O1" s="326"/>
      <c r="P1" s="237" t="s">
        <v>0</v>
      </c>
    </row>
    <row r="2" spans="1:33" ht="18.75">
      <c r="B2" s="498" t="s">
        <v>154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W2" s="490"/>
      <c r="X2" s="490"/>
      <c r="Y2" s="490"/>
      <c r="Z2" s="490"/>
      <c r="AA2" s="490"/>
      <c r="AB2" s="490"/>
      <c r="AC2" s="490"/>
    </row>
    <row r="3" spans="1:33" ht="25.5" customHeight="1" thickBot="1">
      <c r="B3" s="327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R3" s="237" t="s">
        <v>0</v>
      </c>
      <c r="W3" s="329"/>
      <c r="X3" s="329"/>
      <c r="Y3" s="329"/>
      <c r="Z3" s="329"/>
      <c r="AA3" s="329"/>
      <c r="AB3" s="329"/>
      <c r="AC3" s="329"/>
    </row>
    <row r="4" spans="1:33" ht="24.75" customHeight="1">
      <c r="A4" s="330"/>
      <c r="B4" s="499" t="s">
        <v>155</v>
      </c>
      <c r="C4" s="500"/>
      <c r="D4" s="331" t="s">
        <v>1</v>
      </c>
      <c r="E4" s="332" t="s">
        <v>2</v>
      </c>
      <c r="F4" s="332" t="s">
        <v>3</v>
      </c>
      <c r="G4" s="332" t="s">
        <v>4</v>
      </c>
      <c r="H4" s="332" t="s">
        <v>5</v>
      </c>
      <c r="I4" s="331" t="s">
        <v>6</v>
      </c>
      <c r="J4" s="331" t="s">
        <v>7</v>
      </c>
      <c r="K4" s="331" t="s">
        <v>8</v>
      </c>
      <c r="L4" s="331" t="s">
        <v>9</v>
      </c>
      <c r="M4" s="331" t="s">
        <v>10</v>
      </c>
      <c r="N4" s="333" t="s">
        <v>11</v>
      </c>
      <c r="O4" s="331" t="s">
        <v>12</v>
      </c>
      <c r="P4" s="334">
        <v>2013</v>
      </c>
      <c r="W4" s="503"/>
      <c r="X4" s="503"/>
      <c r="Y4" s="335"/>
      <c r="Z4" s="335"/>
      <c r="AA4" s="335"/>
      <c r="AB4" s="335"/>
      <c r="AC4" s="336"/>
    </row>
    <row r="5" spans="1:33" ht="24.75" customHeight="1" thickBot="1">
      <c r="A5" s="330"/>
      <c r="B5" s="501"/>
      <c r="C5" s="502"/>
      <c r="D5" s="337" t="s">
        <v>35</v>
      </c>
      <c r="E5" s="337" t="s">
        <v>35</v>
      </c>
      <c r="F5" s="337" t="s">
        <v>35</v>
      </c>
      <c r="G5" s="337" t="s">
        <v>35</v>
      </c>
      <c r="H5" s="337" t="s">
        <v>35</v>
      </c>
      <c r="I5" s="337" t="s">
        <v>35</v>
      </c>
      <c r="J5" s="337" t="s">
        <v>35</v>
      </c>
      <c r="K5" s="337" t="s">
        <v>35</v>
      </c>
      <c r="L5" s="337" t="s">
        <v>35</v>
      </c>
      <c r="M5" s="337" t="s">
        <v>35</v>
      </c>
      <c r="N5" s="337" t="s">
        <v>35</v>
      </c>
      <c r="O5" s="337" t="s">
        <v>35</v>
      </c>
      <c r="P5" s="338" t="s">
        <v>35</v>
      </c>
      <c r="Q5" s="339"/>
      <c r="W5" s="503"/>
      <c r="X5" s="503"/>
      <c r="Y5" s="340"/>
      <c r="Z5" s="340"/>
      <c r="AA5" s="340"/>
      <c r="AB5" s="340"/>
      <c r="AC5" s="340"/>
    </row>
    <row r="6" spans="1:33" ht="24.75" customHeight="1">
      <c r="A6" s="330"/>
      <c r="B6" s="341"/>
      <c r="C6" s="342" t="s">
        <v>156</v>
      </c>
      <c r="D6" s="343">
        <v>230.81299999999999</v>
      </c>
      <c r="E6" s="344">
        <v>124.886</v>
      </c>
      <c r="F6" s="344">
        <v>81.251999999999995</v>
      </c>
      <c r="G6" s="344">
        <v>92.622</v>
      </c>
      <c r="H6" s="344">
        <v>92.081999999999994</v>
      </c>
      <c r="I6" s="344">
        <v>128.91499999999999</v>
      </c>
      <c r="J6" s="344">
        <v>120.754</v>
      </c>
      <c r="K6" s="344">
        <v>103.482</v>
      </c>
      <c r="L6" s="344">
        <v>118.672</v>
      </c>
      <c r="M6" s="344">
        <v>71.906999999999996</v>
      </c>
      <c r="N6" s="344">
        <v>29.571999999999999</v>
      </c>
      <c r="O6" s="344">
        <v>132.458</v>
      </c>
      <c r="P6" s="345">
        <v>1327.415</v>
      </c>
      <c r="Q6" s="237" t="s">
        <v>0</v>
      </c>
      <c r="R6" s="346"/>
      <c r="V6" s="329"/>
      <c r="W6" s="497"/>
      <c r="X6" s="497"/>
      <c r="Y6" s="347"/>
      <c r="Z6" s="347"/>
      <c r="AA6" s="347"/>
      <c r="AB6" s="347"/>
      <c r="AC6" s="347"/>
      <c r="AF6" s="237" t="s">
        <v>0</v>
      </c>
    </row>
    <row r="7" spans="1:33" ht="24.75" customHeight="1">
      <c r="A7" s="330" t="s">
        <v>0</v>
      </c>
      <c r="B7" s="348"/>
      <c r="C7" s="349" t="s">
        <v>157</v>
      </c>
      <c r="D7" s="350">
        <v>14.183</v>
      </c>
      <c r="E7" s="351">
        <v>16.544</v>
      </c>
      <c r="F7" s="351">
        <v>8.9619999999999997</v>
      </c>
      <c r="G7" s="351">
        <v>5.181</v>
      </c>
      <c r="H7" s="351">
        <v>41.476999999999997</v>
      </c>
      <c r="I7" s="351">
        <v>56.844000000000001</v>
      </c>
      <c r="J7" s="351">
        <v>62.517000000000003</v>
      </c>
      <c r="K7" s="351">
        <v>77.001000000000005</v>
      </c>
      <c r="L7" s="351">
        <v>108.33199999999999</v>
      </c>
      <c r="M7" s="351">
        <v>95.498000000000005</v>
      </c>
      <c r="N7" s="351">
        <v>143.756</v>
      </c>
      <c r="O7" s="351">
        <v>131.67500000000001</v>
      </c>
      <c r="P7" s="352">
        <v>761.97</v>
      </c>
      <c r="R7" s="346"/>
      <c r="U7" s="346"/>
      <c r="V7" s="329"/>
      <c r="W7" s="497"/>
      <c r="X7" s="497"/>
      <c r="Y7" s="347"/>
      <c r="Z7" s="347"/>
      <c r="AA7" s="347"/>
      <c r="AB7" s="347"/>
      <c r="AC7" s="347"/>
      <c r="AE7" s="237" t="s">
        <v>0</v>
      </c>
    </row>
    <row r="8" spans="1:33" ht="24.75" customHeight="1">
      <c r="A8" s="330"/>
      <c r="B8" s="353"/>
      <c r="C8" s="349" t="s">
        <v>158</v>
      </c>
      <c r="D8" s="350">
        <v>10.574999999999999</v>
      </c>
      <c r="E8" s="351">
        <v>3.6480000000000001</v>
      </c>
      <c r="F8" s="351">
        <v>3.6480000000000001</v>
      </c>
      <c r="G8" s="351">
        <v>71.581999999999994</v>
      </c>
      <c r="H8" s="351">
        <v>115.36</v>
      </c>
      <c r="I8" s="351">
        <v>46.365000000000002</v>
      </c>
      <c r="J8" s="351">
        <v>12.949</v>
      </c>
      <c r="K8" s="351">
        <v>33.838000000000001</v>
      </c>
      <c r="L8" s="351">
        <v>51.762</v>
      </c>
      <c r="M8" s="351">
        <v>54.505000000000003</v>
      </c>
      <c r="N8" s="351">
        <v>25.256</v>
      </c>
      <c r="O8" s="351">
        <v>7.6680000000000001</v>
      </c>
      <c r="P8" s="352">
        <v>437.15600000000001</v>
      </c>
      <c r="R8" s="346"/>
      <c r="V8" s="329"/>
      <c r="W8" s="497"/>
      <c r="X8" s="497"/>
      <c r="Y8" s="347"/>
      <c r="Z8" s="347"/>
      <c r="AA8" s="347"/>
      <c r="AB8" s="347"/>
      <c r="AC8" s="347"/>
    </row>
    <row r="9" spans="1:33" ht="24.75" customHeight="1" thickBot="1">
      <c r="A9" s="330"/>
      <c r="B9" s="354" t="s">
        <v>14</v>
      </c>
      <c r="C9" s="355" t="s">
        <v>159</v>
      </c>
      <c r="D9" s="356">
        <v>255.571</v>
      </c>
      <c r="E9" s="357">
        <v>145.078</v>
      </c>
      <c r="F9" s="357">
        <v>93.861999999999995</v>
      </c>
      <c r="G9" s="357">
        <v>169.38499999999999</v>
      </c>
      <c r="H9" s="357">
        <v>248.91900000000001</v>
      </c>
      <c r="I9" s="357">
        <v>232.124</v>
      </c>
      <c r="J9" s="356">
        <v>196.22</v>
      </c>
      <c r="K9" s="356">
        <v>214.321</v>
      </c>
      <c r="L9" s="356">
        <v>278.76600000000002</v>
      </c>
      <c r="M9" s="356">
        <v>221.91</v>
      </c>
      <c r="N9" s="356">
        <v>198.584</v>
      </c>
      <c r="O9" s="356">
        <v>271.80099999999999</v>
      </c>
      <c r="P9" s="358">
        <v>2526.5410000000002</v>
      </c>
      <c r="R9" s="346"/>
      <c r="W9" s="495"/>
      <c r="X9" s="495"/>
      <c r="Y9" s="359"/>
      <c r="Z9" s="359"/>
      <c r="AA9" s="359"/>
      <c r="AB9" s="359"/>
      <c r="AC9" s="359"/>
      <c r="AE9" s="237" t="s">
        <v>0</v>
      </c>
      <c r="AG9" s="237" t="s">
        <v>0</v>
      </c>
    </row>
    <row r="10" spans="1:33" ht="24.75" customHeight="1">
      <c r="A10" s="330"/>
      <c r="B10" s="341"/>
      <c r="C10" s="342" t="s">
        <v>166</v>
      </c>
      <c r="D10" s="343">
        <v>285.02999999999997</v>
      </c>
      <c r="E10" s="344">
        <v>324.52999999999997</v>
      </c>
      <c r="F10" s="344">
        <v>345.27800000000002</v>
      </c>
      <c r="G10" s="344">
        <v>367.36</v>
      </c>
      <c r="H10" s="344">
        <v>323.88799999999998</v>
      </c>
      <c r="I10" s="344">
        <v>296.80099999999999</v>
      </c>
      <c r="J10" s="344">
        <v>216.422</v>
      </c>
      <c r="K10" s="344">
        <v>243.79900000000001</v>
      </c>
      <c r="L10" s="344">
        <v>232.05500000000001</v>
      </c>
      <c r="M10" s="344">
        <v>252.654</v>
      </c>
      <c r="N10" s="344">
        <v>288.16899999999998</v>
      </c>
      <c r="O10" s="344">
        <v>124.34099999999999</v>
      </c>
      <c r="P10" s="345">
        <v>3300.3270000000002</v>
      </c>
      <c r="R10" s="346"/>
      <c r="V10" s="329"/>
      <c r="W10" s="504"/>
      <c r="X10" s="504"/>
      <c r="Y10" s="359"/>
      <c r="Z10" s="359"/>
      <c r="AA10" s="359"/>
      <c r="AB10" s="359"/>
      <c r="AC10" s="359"/>
      <c r="AE10" s="237" t="s">
        <v>0</v>
      </c>
    </row>
    <row r="11" spans="1:33" ht="24.75" customHeight="1">
      <c r="A11" s="330"/>
      <c r="B11" s="348"/>
      <c r="C11" s="349" t="s">
        <v>167</v>
      </c>
      <c r="D11" s="350">
        <v>183.60599999999999</v>
      </c>
      <c r="E11" s="351">
        <v>194.34200000000001</v>
      </c>
      <c r="F11" s="351">
        <v>259.02300000000002</v>
      </c>
      <c r="G11" s="351">
        <v>193.72800000000001</v>
      </c>
      <c r="H11" s="351">
        <v>137.01400000000001</v>
      </c>
      <c r="I11" s="351">
        <v>104.896</v>
      </c>
      <c r="J11" s="351">
        <v>86.712999999999994</v>
      </c>
      <c r="K11" s="351">
        <v>91.488</v>
      </c>
      <c r="L11" s="351">
        <v>44.807000000000002</v>
      </c>
      <c r="M11" s="351">
        <v>77.537000000000006</v>
      </c>
      <c r="N11" s="351">
        <v>168.83</v>
      </c>
      <c r="O11" s="351">
        <v>156.905</v>
      </c>
      <c r="P11" s="352">
        <v>1698.8889999999999</v>
      </c>
      <c r="Q11" s="237" t="s">
        <v>0</v>
      </c>
      <c r="R11" s="346"/>
      <c r="V11" s="329"/>
      <c r="W11" s="504"/>
      <c r="X11" s="504"/>
      <c r="Y11" s="359"/>
      <c r="Z11" s="359"/>
      <c r="AA11" s="359"/>
      <c r="AB11" s="359"/>
      <c r="AC11" s="359"/>
    </row>
    <row r="12" spans="1:33" ht="24.75" customHeight="1">
      <c r="A12" s="330"/>
      <c r="B12" s="353"/>
      <c r="C12" s="349" t="s">
        <v>168</v>
      </c>
      <c r="D12" s="350">
        <v>144.077</v>
      </c>
      <c r="E12" s="351">
        <v>161.63999999999999</v>
      </c>
      <c r="F12" s="351">
        <v>211.48400000000001</v>
      </c>
      <c r="G12" s="351">
        <v>128.715</v>
      </c>
      <c r="H12" s="351">
        <v>104.25700000000001</v>
      </c>
      <c r="I12" s="351">
        <v>103.675</v>
      </c>
      <c r="J12" s="351">
        <v>93.287000000000006</v>
      </c>
      <c r="K12" s="351">
        <v>67.126000000000005</v>
      </c>
      <c r="L12" s="351">
        <v>42.965000000000003</v>
      </c>
      <c r="M12" s="351">
        <v>32.435000000000002</v>
      </c>
      <c r="N12" s="351">
        <v>50.506</v>
      </c>
      <c r="O12" s="351">
        <v>102.65600000000001</v>
      </c>
      <c r="P12" s="352">
        <v>1242.8230000000001</v>
      </c>
      <c r="R12" s="346"/>
      <c r="V12" s="329"/>
      <c r="W12" s="504"/>
      <c r="X12" s="504"/>
      <c r="Y12" s="359"/>
      <c r="Z12" s="359"/>
      <c r="AA12" s="359"/>
      <c r="AB12" s="359"/>
      <c r="AC12" s="359"/>
    </row>
    <row r="13" spans="1:33" ht="24.75" customHeight="1" thickBot="1">
      <c r="A13" s="330"/>
      <c r="B13" s="360" t="s">
        <v>15</v>
      </c>
      <c r="C13" s="361" t="s">
        <v>160</v>
      </c>
      <c r="D13" s="362">
        <v>612.71299999999997</v>
      </c>
      <c r="E13" s="363">
        <v>680.51199999999994</v>
      </c>
      <c r="F13" s="363">
        <v>815.78499999999997</v>
      </c>
      <c r="G13" s="363">
        <v>689.803</v>
      </c>
      <c r="H13" s="363">
        <v>565.15899999999999</v>
      </c>
      <c r="I13" s="363">
        <v>505.37200000000001</v>
      </c>
      <c r="J13" s="362">
        <v>396.42200000000003</v>
      </c>
      <c r="K13" s="362">
        <v>402.41300000000001</v>
      </c>
      <c r="L13" s="362">
        <v>319.827</v>
      </c>
      <c r="M13" s="362">
        <v>362.62599999999998</v>
      </c>
      <c r="N13" s="362">
        <v>507.505</v>
      </c>
      <c r="O13" s="362">
        <v>383.90199999999999</v>
      </c>
      <c r="P13" s="364">
        <v>6242.0389999999998</v>
      </c>
      <c r="R13" s="346"/>
      <c r="W13" s="495"/>
      <c r="X13" s="495"/>
      <c r="Y13" s="359"/>
      <c r="Z13" s="359"/>
      <c r="AA13" s="359"/>
      <c r="AB13" s="359"/>
      <c r="AC13" s="359"/>
    </row>
    <row r="14" spans="1:33" ht="24.75" customHeight="1" thickBot="1">
      <c r="A14" s="330"/>
      <c r="B14" s="365" t="s">
        <v>16</v>
      </c>
      <c r="C14" s="366" t="s">
        <v>161</v>
      </c>
      <c r="D14" s="367">
        <f>-(D9-D13)</f>
        <v>357.14199999999994</v>
      </c>
      <c r="E14" s="367">
        <f t="shared" ref="E14:O14" si="0">-(E9-E13)</f>
        <v>535.43399999999997</v>
      </c>
      <c r="F14" s="367">
        <f t="shared" si="0"/>
        <v>721.923</v>
      </c>
      <c r="G14" s="367">
        <f t="shared" si="0"/>
        <v>520.41800000000001</v>
      </c>
      <c r="H14" s="367">
        <f t="shared" si="0"/>
        <v>316.24</v>
      </c>
      <c r="I14" s="367">
        <f t="shared" si="0"/>
        <v>273.24800000000005</v>
      </c>
      <c r="J14" s="367">
        <f t="shared" si="0"/>
        <v>200.20200000000003</v>
      </c>
      <c r="K14" s="367">
        <f t="shared" si="0"/>
        <v>188.09200000000001</v>
      </c>
      <c r="L14" s="367">
        <f t="shared" si="0"/>
        <v>41.060999999999979</v>
      </c>
      <c r="M14" s="367">
        <f t="shared" si="0"/>
        <v>140.71599999999998</v>
      </c>
      <c r="N14" s="367">
        <f t="shared" si="0"/>
        <v>308.92099999999999</v>
      </c>
      <c r="O14" s="367">
        <f t="shared" si="0"/>
        <v>112.101</v>
      </c>
      <c r="P14" s="368">
        <f>-(P9-P13)</f>
        <v>3715.4979999999996</v>
      </c>
      <c r="Q14" s="237" t="s">
        <v>0</v>
      </c>
      <c r="R14" s="346"/>
      <c r="T14" s="237" t="s">
        <v>39</v>
      </c>
      <c r="W14" s="496"/>
      <c r="X14" s="496"/>
      <c r="Y14" s="359"/>
      <c r="Z14" s="359"/>
      <c r="AA14" s="359"/>
      <c r="AB14" s="359"/>
      <c r="AC14" s="359"/>
      <c r="AF14" s="329"/>
    </row>
    <row r="15" spans="1:33" ht="15" customHeight="1" thickBot="1">
      <c r="A15" s="329"/>
      <c r="B15" s="505"/>
      <c r="C15" s="505"/>
      <c r="D15" s="369" t="s">
        <v>0</v>
      </c>
      <c r="E15" s="369" t="s">
        <v>0</v>
      </c>
      <c r="F15" s="369" t="s">
        <v>0</v>
      </c>
      <c r="G15" s="369" t="s">
        <v>0</v>
      </c>
      <c r="H15" s="369" t="s">
        <v>0</v>
      </c>
      <c r="I15" s="369" t="s">
        <v>0</v>
      </c>
      <c r="J15" s="369"/>
      <c r="K15" s="369"/>
      <c r="L15" s="369"/>
      <c r="M15" s="369"/>
      <c r="N15" s="369"/>
      <c r="O15" s="369"/>
      <c r="P15" s="369" t="s">
        <v>0</v>
      </c>
      <c r="Q15" s="329"/>
      <c r="W15" s="496"/>
      <c r="X15" s="496"/>
      <c r="Y15" s="359"/>
      <c r="Z15" s="359"/>
      <c r="AA15" s="359"/>
      <c r="AB15" s="359"/>
      <c r="AC15" s="359"/>
    </row>
    <row r="16" spans="1:33" ht="24.75" customHeight="1" thickBot="1">
      <c r="A16" s="330"/>
      <c r="B16" s="370"/>
      <c r="C16" s="371" t="s">
        <v>162</v>
      </c>
      <c r="D16" s="372">
        <f>-(D6-D10)</f>
        <v>54.216999999999985</v>
      </c>
      <c r="E16" s="372">
        <f t="shared" ref="E16:P18" si="1">-(E6-E10)</f>
        <v>199.64399999999998</v>
      </c>
      <c r="F16" s="372">
        <f t="shared" si="1"/>
        <v>264.02600000000001</v>
      </c>
      <c r="G16" s="372">
        <f t="shared" si="1"/>
        <v>274.738</v>
      </c>
      <c r="H16" s="372">
        <f t="shared" si="1"/>
        <v>231.80599999999998</v>
      </c>
      <c r="I16" s="372">
        <f t="shared" si="1"/>
        <v>167.886</v>
      </c>
      <c r="J16" s="372">
        <f t="shared" si="1"/>
        <v>95.667999999999992</v>
      </c>
      <c r="K16" s="372">
        <f t="shared" si="1"/>
        <v>140.31700000000001</v>
      </c>
      <c r="L16" s="372">
        <f t="shared" si="1"/>
        <v>113.38300000000001</v>
      </c>
      <c r="M16" s="372">
        <f t="shared" si="1"/>
        <v>180.74700000000001</v>
      </c>
      <c r="N16" s="372">
        <f t="shared" si="1"/>
        <v>258.59699999999998</v>
      </c>
      <c r="O16" s="372">
        <f t="shared" si="1"/>
        <v>-8.1170000000000044</v>
      </c>
      <c r="P16" s="373">
        <f t="shared" si="1"/>
        <v>1972.9120000000003</v>
      </c>
      <c r="W16" s="496"/>
      <c r="X16" s="496"/>
      <c r="Y16" s="359"/>
      <c r="Z16" s="359"/>
      <c r="AA16" s="359"/>
      <c r="AB16" s="359"/>
      <c r="AC16" s="359"/>
    </row>
    <row r="17" spans="1:29" ht="24.75" customHeight="1" thickBot="1">
      <c r="A17" s="330"/>
      <c r="B17" s="370"/>
      <c r="C17" s="371" t="s">
        <v>163</v>
      </c>
      <c r="D17" s="374">
        <f>-(D7-D11)</f>
        <v>169.423</v>
      </c>
      <c r="E17" s="374">
        <f t="shared" si="1"/>
        <v>177.798</v>
      </c>
      <c r="F17" s="374">
        <f t="shared" si="1"/>
        <v>250.06100000000004</v>
      </c>
      <c r="G17" s="374">
        <f t="shared" si="1"/>
        <v>188.547</v>
      </c>
      <c r="H17" s="374">
        <f t="shared" si="1"/>
        <v>95.537000000000006</v>
      </c>
      <c r="I17" s="374">
        <f t="shared" si="1"/>
        <v>48.052</v>
      </c>
      <c r="J17" s="374">
        <f t="shared" si="1"/>
        <v>24.195999999999991</v>
      </c>
      <c r="K17" s="374">
        <f t="shared" si="1"/>
        <v>14.486999999999995</v>
      </c>
      <c r="L17" s="374">
        <f t="shared" si="1"/>
        <v>-63.524999999999991</v>
      </c>
      <c r="M17" s="374">
        <f t="shared" si="1"/>
        <v>-17.960999999999999</v>
      </c>
      <c r="N17" s="374">
        <f t="shared" si="1"/>
        <v>25.074000000000012</v>
      </c>
      <c r="O17" s="374">
        <f t="shared" si="1"/>
        <v>25.22999999999999</v>
      </c>
      <c r="P17" s="375">
        <f t="shared" si="1"/>
        <v>936.91899999999987</v>
      </c>
      <c r="W17" s="496"/>
      <c r="X17" s="496"/>
      <c r="Y17" s="359"/>
      <c r="Z17" s="359"/>
      <c r="AA17" s="359"/>
      <c r="AB17" s="359"/>
      <c r="AC17" s="359"/>
    </row>
    <row r="18" spans="1:29" ht="24.75" customHeight="1" thickBot="1">
      <c r="A18" s="330"/>
      <c r="B18" s="370"/>
      <c r="C18" s="371" t="s">
        <v>164</v>
      </c>
      <c r="D18" s="374">
        <f>-(D8-D12)</f>
        <v>133.50200000000001</v>
      </c>
      <c r="E18" s="374">
        <f t="shared" si="1"/>
        <v>157.99199999999999</v>
      </c>
      <c r="F18" s="374">
        <f t="shared" si="1"/>
        <v>207.83600000000001</v>
      </c>
      <c r="G18" s="374">
        <f t="shared" si="1"/>
        <v>57.13300000000001</v>
      </c>
      <c r="H18" s="374">
        <f t="shared" si="1"/>
        <v>-11.102999999999994</v>
      </c>
      <c r="I18" s="374">
        <f t="shared" si="1"/>
        <v>57.309999999999995</v>
      </c>
      <c r="J18" s="374">
        <f t="shared" si="1"/>
        <v>80.338000000000008</v>
      </c>
      <c r="K18" s="374">
        <f t="shared" si="1"/>
        <v>33.288000000000004</v>
      </c>
      <c r="L18" s="374">
        <f t="shared" si="1"/>
        <v>-8.796999999999997</v>
      </c>
      <c r="M18" s="374">
        <f t="shared" si="1"/>
        <v>-22.07</v>
      </c>
      <c r="N18" s="374">
        <f t="shared" si="1"/>
        <v>25.25</v>
      </c>
      <c r="O18" s="374">
        <f t="shared" si="1"/>
        <v>94.988</v>
      </c>
      <c r="P18" s="375">
        <f t="shared" si="1"/>
        <v>805.66700000000014</v>
      </c>
      <c r="W18" s="496"/>
      <c r="X18" s="496"/>
      <c r="Y18" s="359"/>
      <c r="Z18" s="359"/>
      <c r="AA18" s="359"/>
      <c r="AB18" s="359"/>
      <c r="AC18" s="359"/>
    </row>
    <row r="19" spans="1:29" ht="15" customHeight="1" thickBot="1">
      <c r="B19" s="376"/>
      <c r="C19" s="326"/>
    </row>
    <row r="20" spans="1:29" ht="24.95" customHeight="1" thickBot="1">
      <c r="B20" s="370"/>
      <c r="C20" s="371" t="s">
        <v>165</v>
      </c>
      <c r="D20" s="372">
        <v>93.113</v>
      </c>
      <c r="E20" s="372">
        <v>44.801000000000002</v>
      </c>
      <c r="F20" s="372">
        <v>16.597999999999999</v>
      </c>
      <c r="G20" s="372">
        <v>78.412000000000006</v>
      </c>
      <c r="H20" s="372">
        <v>134.36600000000001</v>
      </c>
      <c r="I20" s="372">
        <v>109.958</v>
      </c>
      <c r="J20" s="372">
        <v>64.180000000000007</v>
      </c>
      <c r="K20" s="372">
        <v>102.916</v>
      </c>
      <c r="L20" s="372">
        <v>142.83500000000001</v>
      </c>
      <c r="M20" s="372">
        <v>96.46</v>
      </c>
      <c r="N20" s="372">
        <v>119.21299999999999</v>
      </c>
      <c r="O20" s="372">
        <v>142.13900000000001</v>
      </c>
      <c r="P20" s="373">
        <v>1144.991</v>
      </c>
      <c r="R20" s="346"/>
    </row>
    <row r="21" spans="1:29" ht="24.95" customHeight="1" thickBot="1">
      <c r="B21" s="370"/>
      <c r="C21" s="371" t="s">
        <v>185</v>
      </c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3"/>
    </row>
    <row r="22" spans="1:29">
      <c r="B22" s="376"/>
      <c r="C22" s="326"/>
      <c r="I22" s="237" t="s">
        <v>0</v>
      </c>
      <c r="L22" s="237" t="s">
        <v>0</v>
      </c>
      <c r="N22" s="237" t="s">
        <v>0</v>
      </c>
    </row>
    <row r="23" spans="1:29">
      <c r="F23" s="237" t="s">
        <v>0</v>
      </c>
    </row>
    <row r="28" spans="1:29">
      <c r="AA28" s="237" t="s">
        <v>0</v>
      </c>
    </row>
  </sheetData>
  <sheetProtection password="DE5A" sheet="1" objects="1" scenarios="1"/>
  <mergeCells count="18">
    <mergeCell ref="B15:C15"/>
    <mergeCell ref="W15:X15"/>
    <mergeCell ref="W16:X16"/>
    <mergeCell ref="W17:X17"/>
    <mergeCell ref="W18:X18"/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6"/>
  <sheetViews>
    <sheetView zoomScale="75" zoomScaleNormal="75" zoomScaleSheetLayoutView="50" workbookViewId="0">
      <selection activeCell="G27" sqref="G27"/>
    </sheetView>
  </sheetViews>
  <sheetFormatPr defaultRowHeight="15.75"/>
  <cols>
    <col min="1" max="1" width="3.42578125" style="237" customWidth="1"/>
    <col min="2" max="2" width="5" style="324" customWidth="1"/>
    <col min="3" max="3" width="25.28515625" style="237" customWidth="1"/>
    <col min="4" max="16" width="12.5703125" style="237" customWidth="1"/>
    <col min="17" max="17" width="3.42578125" style="237" customWidth="1"/>
    <col min="18" max="18" width="12.28515625" style="237" bestFit="1" customWidth="1"/>
    <col min="19" max="20" width="9.140625" style="237"/>
    <col min="21" max="21" width="15.42578125" style="237" customWidth="1"/>
    <col min="22" max="22" width="8" style="237" customWidth="1"/>
    <col min="23" max="23" width="9.140625" style="237"/>
    <col min="24" max="24" width="13.42578125" style="237" customWidth="1"/>
    <col min="25" max="28" width="20.140625" style="237" customWidth="1"/>
    <col min="29" max="29" width="22.7109375" style="237" customWidth="1"/>
    <col min="30" max="30" width="5.7109375" style="237" customWidth="1"/>
    <col min="31" max="256" width="9.140625" style="237"/>
    <col min="257" max="257" width="3.42578125" style="237" customWidth="1"/>
    <col min="258" max="258" width="5" style="237" customWidth="1"/>
    <col min="259" max="259" width="25.28515625" style="237" customWidth="1"/>
    <col min="260" max="272" width="12.5703125" style="237" customWidth="1"/>
    <col min="273" max="273" width="3.42578125" style="237" customWidth="1"/>
    <col min="274" max="274" width="12.28515625" style="237" bestFit="1" customWidth="1"/>
    <col min="275" max="276" width="9.140625" style="237"/>
    <col min="277" max="277" width="15.42578125" style="237" customWidth="1"/>
    <col min="278" max="278" width="8" style="237" customWidth="1"/>
    <col min="279" max="279" width="9.140625" style="237"/>
    <col min="280" max="280" width="13.42578125" style="237" customWidth="1"/>
    <col min="281" max="284" width="20.140625" style="237" customWidth="1"/>
    <col min="285" max="285" width="22.7109375" style="237" customWidth="1"/>
    <col min="286" max="286" width="5.7109375" style="237" customWidth="1"/>
    <col min="287" max="512" width="9.140625" style="237"/>
    <col min="513" max="513" width="3.42578125" style="237" customWidth="1"/>
    <col min="514" max="514" width="5" style="237" customWidth="1"/>
    <col min="515" max="515" width="25.28515625" style="237" customWidth="1"/>
    <col min="516" max="528" width="12.5703125" style="237" customWidth="1"/>
    <col min="529" max="529" width="3.42578125" style="237" customWidth="1"/>
    <col min="530" max="530" width="12.28515625" style="237" bestFit="1" customWidth="1"/>
    <col min="531" max="532" width="9.140625" style="237"/>
    <col min="533" max="533" width="15.42578125" style="237" customWidth="1"/>
    <col min="534" max="534" width="8" style="237" customWidth="1"/>
    <col min="535" max="535" width="9.140625" style="237"/>
    <col min="536" max="536" width="13.42578125" style="237" customWidth="1"/>
    <col min="537" max="540" width="20.140625" style="237" customWidth="1"/>
    <col min="541" max="541" width="22.7109375" style="237" customWidth="1"/>
    <col min="542" max="542" width="5.7109375" style="237" customWidth="1"/>
    <col min="543" max="768" width="9.140625" style="237"/>
    <col min="769" max="769" width="3.42578125" style="237" customWidth="1"/>
    <col min="770" max="770" width="5" style="237" customWidth="1"/>
    <col min="771" max="771" width="25.28515625" style="237" customWidth="1"/>
    <col min="772" max="784" width="12.5703125" style="237" customWidth="1"/>
    <col min="785" max="785" width="3.42578125" style="237" customWidth="1"/>
    <col min="786" max="786" width="12.28515625" style="237" bestFit="1" customWidth="1"/>
    <col min="787" max="788" width="9.140625" style="237"/>
    <col min="789" max="789" width="15.42578125" style="237" customWidth="1"/>
    <col min="790" max="790" width="8" style="237" customWidth="1"/>
    <col min="791" max="791" width="9.140625" style="237"/>
    <col min="792" max="792" width="13.42578125" style="237" customWidth="1"/>
    <col min="793" max="796" width="20.140625" style="237" customWidth="1"/>
    <col min="797" max="797" width="22.7109375" style="237" customWidth="1"/>
    <col min="798" max="798" width="5.7109375" style="237" customWidth="1"/>
    <col min="799" max="1024" width="9.140625" style="237"/>
    <col min="1025" max="1025" width="3.42578125" style="237" customWidth="1"/>
    <col min="1026" max="1026" width="5" style="237" customWidth="1"/>
    <col min="1027" max="1027" width="25.28515625" style="237" customWidth="1"/>
    <col min="1028" max="1040" width="12.5703125" style="237" customWidth="1"/>
    <col min="1041" max="1041" width="3.42578125" style="237" customWidth="1"/>
    <col min="1042" max="1042" width="12.28515625" style="237" bestFit="1" customWidth="1"/>
    <col min="1043" max="1044" width="9.140625" style="237"/>
    <col min="1045" max="1045" width="15.42578125" style="237" customWidth="1"/>
    <col min="1046" max="1046" width="8" style="237" customWidth="1"/>
    <col min="1047" max="1047" width="9.140625" style="237"/>
    <col min="1048" max="1048" width="13.42578125" style="237" customWidth="1"/>
    <col min="1049" max="1052" width="20.140625" style="237" customWidth="1"/>
    <col min="1053" max="1053" width="22.7109375" style="237" customWidth="1"/>
    <col min="1054" max="1054" width="5.7109375" style="237" customWidth="1"/>
    <col min="1055" max="1280" width="9.140625" style="237"/>
    <col min="1281" max="1281" width="3.42578125" style="237" customWidth="1"/>
    <col min="1282" max="1282" width="5" style="237" customWidth="1"/>
    <col min="1283" max="1283" width="25.28515625" style="237" customWidth="1"/>
    <col min="1284" max="1296" width="12.5703125" style="237" customWidth="1"/>
    <col min="1297" max="1297" width="3.42578125" style="237" customWidth="1"/>
    <col min="1298" max="1298" width="12.28515625" style="237" bestFit="1" customWidth="1"/>
    <col min="1299" max="1300" width="9.140625" style="237"/>
    <col min="1301" max="1301" width="15.42578125" style="237" customWidth="1"/>
    <col min="1302" max="1302" width="8" style="237" customWidth="1"/>
    <col min="1303" max="1303" width="9.140625" style="237"/>
    <col min="1304" max="1304" width="13.42578125" style="237" customWidth="1"/>
    <col min="1305" max="1308" width="20.140625" style="237" customWidth="1"/>
    <col min="1309" max="1309" width="22.7109375" style="237" customWidth="1"/>
    <col min="1310" max="1310" width="5.7109375" style="237" customWidth="1"/>
    <col min="1311" max="1536" width="9.140625" style="237"/>
    <col min="1537" max="1537" width="3.42578125" style="237" customWidth="1"/>
    <col min="1538" max="1538" width="5" style="237" customWidth="1"/>
    <col min="1539" max="1539" width="25.28515625" style="237" customWidth="1"/>
    <col min="1540" max="1552" width="12.5703125" style="237" customWidth="1"/>
    <col min="1553" max="1553" width="3.42578125" style="237" customWidth="1"/>
    <col min="1554" max="1554" width="12.28515625" style="237" bestFit="1" customWidth="1"/>
    <col min="1555" max="1556" width="9.140625" style="237"/>
    <col min="1557" max="1557" width="15.42578125" style="237" customWidth="1"/>
    <col min="1558" max="1558" width="8" style="237" customWidth="1"/>
    <col min="1559" max="1559" width="9.140625" style="237"/>
    <col min="1560" max="1560" width="13.42578125" style="237" customWidth="1"/>
    <col min="1561" max="1564" width="20.140625" style="237" customWidth="1"/>
    <col min="1565" max="1565" width="22.7109375" style="237" customWidth="1"/>
    <col min="1566" max="1566" width="5.7109375" style="237" customWidth="1"/>
    <col min="1567" max="1792" width="9.140625" style="237"/>
    <col min="1793" max="1793" width="3.42578125" style="237" customWidth="1"/>
    <col min="1794" max="1794" width="5" style="237" customWidth="1"/>
    <col min="1795" max="1795" width="25.28515625" style="237" customWidth="1"/>
    <col min="1796" max="1808" width="12.5703125" style="237" customWidth="1"/>
    <col min="1809" max="1809" width="3.42578125" style="237" customWidth="1"/>
    <col min="1810" max="1810" width="12.28515625" style="237" bestFit="1" customWidth="1"/>
    <col min="1811" max="1812" width="9.140625" style="237"/>
    <col min="1813" max="1813" width="15.42578125" style="237" customWidth="1"/>
    <col min="1814" max="1814" width="8" style="237" customWidth="1"/>
    <col min="1815" max="1815" width="9.140625" style="237"/>
    <col min="1816" max="1816" width="13.42578125" style="237" customWidth="1"/>
    <col min="1817" max="1820" width="20.140625" style="237" customWidth="1"/>
    <col min="1821" max="1821" width="22.7109375" style="237" customWidth="1"/>
    <col min="1822" max="1822" width="5.7109375" style="237" customWidth="1"/>
    <col min="1823" max="2048" width="9.140625" style="237"/>
    <col min="2049" max="2049" width="3.42578125" style="237" customWidth="1"/>
    <col min="2050" max="2050" width="5" style="237" customWidth="1"/>
    <col min="2051" max="2051" width="25.28515625" style="237" customWidth="1"/>
    <col min="2052" max="2064" width="12.5703125" style="237" customWidth="1"/>
    <col min="2065" max="2065" width="3.42578125" style="237" customWidth="1"/>
    <col min="2066" max="2066" width="12.28515625" style="237" bestFit="1" customWidth="1"/>
    <col min="2067" max="2068" width="9.140625" style="237"/>
    <col min="2069" max="2069" width="15.42578125" style="237" customWidth="1"/>
    <col min="2070" max="2070" width="8" style="237" customWidth="1"/>
    <col min="2071" max="2071" width="9.140625" style="237"/>
    <col min="2072" max="2072" width="13.42578125" style="237" customWidth="1"/>
    <col min="2073" max="2076" width="20.140625" style="237" customWidth="1"/>
    <col min="2077" max="2077" width="22.7109375" style="237" customWidth="1"/>
    <col min="2078" max="2078" width="5.7109375" style="237" customWidth="1"/>
    <col min="2079" max="2304" width="9.140625" style="237"/>
    <col min="2305" max="2305" width="3.42578125" style="237" customWidth="1"/>
    <col min="2306" max="2306" width="5" style="237" customWidth="1"/>
    <col min="2307" max="2307" width="25.28515625" style="237" customWidth="1"/>
    <col min="2308" max="2320" width="12.5703125" style="237" customWidth="1"/>
    <col min="2321" max="2321" width="3.42578125" style="237" customWidth="1"/>
    <col min="2322" max="2322" width="12.28515625" style="237" bestFit="1" customWidth="1"/>
    <col min="2323" max="2324" width="9.140625" style="237"/>
    <col min="2325" max="2325" width="15.42578125" style="237" customWidth="1"/>
    <col min="2326" max="2326" width="8" style="237" customWidth="1"/>
    <col min="2327" max="2327" width="9.140625" style="237"/>
    <col min="2328" max="2328" width="13.42578125" style="237" customWidth="1"/>
    <col min="2329" max="2332" width="20.140625" style="237" customWidth="1"/>
    <col min="2333" max="2333" width="22.7109375" style="237" customWidth="1"/>
    <col min="2334" max="2334" width="5.7109375" style="237" customWidth="1"/>
    <col min="2335" max="2560" width="9.140625" style="237"/>
    <col min="2561" max="2561" width="3.42578125" style="237" customWidth="1"/>
    <col min="2562" max="2562" width="5" style="237" customWidth="1"/>
    <col min="2563" max="2563" width="25.28515625" style="237" customWidth="1"/>
    <col min="2564" max="2576" width="12.5703125" style="237" customWidth="1"/>
    <col min="2577" max="2577" width="3.42578125" style="237" customWidth="1"/>
    <col min="2578" max="2578" width="12.28515625" style="237" bestFit="1" customWidth="1"/>
    <col min="2579" max="2580" width="9.140625" style="237"/>
    <col min="2581" max="2581" width="15.42578125" style="237" customWidth="1"/>
    <col min="2582" max="2582" width="8" style="237" customWidth="1"/>
    <col min="2583" max="2583" width="9.140625" style="237"/>
    <col min="2584" max="2584" width="13.42578125" style="237" customWidth="1"/>
    <col min="2585" max="2588" width="20.140625" style="237" customWidth="1"/>
    <col min="2589" max="2589" width="22.7109375" style="237" customWidth="1"/>
    <col min="2590" max="2590" width="5.7109375" style="237" customWidth="1"/>
    <col min="2591" max="2816" width="9.140625" style="237"/>
    <col min="2817" max="2817" width="3.42578125" style="237" customWidth="1"/>
    <col min="2818" max="2818" width="5" style="237" customWidth="1"/>
    <col min="2819" max="2819" width="25.28515625" style="237" customWidth="1"/>
    <col min="2820" max="2832" width="12.5703125" style="237" customWidth="1"/>
    <col min="2833" max="2833" width="3.42578125" style="237" customWidth="1"/>
    <col min="2834" max="2834" width="12.28515625" style="237" bestFit="1" customWidth="1"/>
    <col min="2835" max="2836" width="9.140625" style="237"/>
    <col min="2837" max="2837" width="15.42578125" style="237" customWidth="1"/>
    <col min="2838" max="2838" width="8" style="237" customWidth="1"/>
    <col min="2839" max="2839" width="9.140625" style="237"/>
    <col min="2840" max="2840" width="13.42578125" style="237" customWidth="1"/>
    <col min="2841" max="2844" width="20.140625" style="237" customWidth="1"/>
    <col min="2845" max="2845" width="22.7109375" style="237" customWidth="1"/>
    <col min="2846" max="2846" width="5.7109375" style="237" customWidth="1"/>
    <col min="2847" max="3072" width="9.140625" style="237"/>
    <col min="3073" max="3073" width="3.42578125" style="237" customWidth="1"/>
    <col min="3074" max="3074" width="5" style="237" customWidth="1"/>
    <col min="3075" max="3075" width="25.28515625" style="237" customWidth="1"/>
    <col min="3076" max="3088" width="12.5703125" style="237" customWidth="1"/>
    <col min="3089" max="3089" width="3.42578125" style="237" customWidth="1"/>
    <col min="3090" max="3090" width="12.28515625" style="237" bestFit="1" customWidth="1"/>
    <col min="3091" max="3092" width="9.140625" style="237"/>
    <col min="3093" max="3093" width="15.42578125" style="237" customWidth="1"/>
    <col min="3094" max="3094" width="8" style="237" customWidth="1"/>
    <col min="3095" max="3095" width="9.140625" style="237"/>
    <col min="3096" max="3096" width="13.42578125" style="237" customWidth="1"/>
    <col min="3097" max="3100" width="20.140625" style="237" customWidth="1"/>
    <col min="3101" max="3101" width="22.7109375" style="237" customWidth="1"/>
    <col min="3102" max="3102" width="5.7109375" style="237" customWidth="1"/>
    <col min="3103" max="3328" width="9.140625" style="237"/>
    <col min="3329" max="3329" width="3.42578125" style="237" customWidth="1"/>
    <col min="3330" max="3330" width="5" style="237" customWidth="1"/>
    <col min="3331" max="3331" width="25.28515625" style="237" customWidth="1"/>
    <col min="3332" max="3344" width="12.5703125" style="237" customWidth="1"/>
    <col min="3345" max="3345" width="3.42578125" style="237" customWidth="1"/>
    <col min="3346" max="3346" width="12.28515625" style="237" bestFit="1" customWidth="1"/>
    <col min="3347" max="3348" width="9.140625" style="237"/>
    <col min="3349" max="3349" width="15.42578125" style="237" customWidth="1"/>
    <col min="3350" max="3350" width="8" style="237" customWidth="1"/>
    <col min="3351" max="3351" width="9.140625" style="237"/>
    <col min="3352" max="3352" width="13.42578125" style="237" customWidth="1"/>
    <col min="3353" max="3356" width="20.140625" style="237" customWidth="1"/>
    <col min="3357" max="3357" width="22.7109375" style="237" customWidth="1"/>
    <col min="3358" max="3358" width="5.7109375" style="237" customWidth="1"/>
    <col min="3359" max="3584" width="9.140625" style="237"/>
    <col min="3585" max="3585" width="3.42578125" style="237" customWidth="1"/>
    <col min="3586" max="3586" width="5" style="237" customWidth="1"/>
    <col min="3587" max="3587" width="25.28515625" style="237" customWidth="1"/>
    <col min="3588" max="3600" width="12.5703125" style="237" customWidth="1"/>
    <col min="3601" max="3601" width="3.42578125" style="237" customWidth="1"/>
    <col min="3602" max="3602" width="12.28515625" style="237" bestFit="1" customWidth="1"/>
    <col min="3603" max="3604" width="9.140625" style="237"/>
    <col min="3605" max="3605" width="15.42578125" style="237" customWidth="1"/>
    <col min="3606" max="3606" width="8" style="237" customWidth="1"/>
    <col min="3607" max="3607" width="9.140625" style="237"/>
    <col min="3608" max="3608" width="13.42578125" style="237" customWidth="1"/>
    <col min="3609" max="3612" width="20.140625" style="237" customWidth="1"/>
    <col min="3613" max="3613" width="22.7109375" style="237" customWidth="1"/>
    <col min="3614" max="3614" width="5.7109375" style="237" customWidth="1"/>
    <col min="3615" max="3840" width="9.140625" style="237"/>
    <col min="3841" max="3841" width="3.42578125" style="237" customWidth="1"/>
    <col min="3842" max="3842" width="5" style="237" customWidth="1"/>
    <col min="3843" max="3843" width="25.28515625" style="237" customWidth="1"/>
    <col min="3844" max="3856" width="12.5703125" style="237" customWidth="1"/>
    <col min="3857" max="3857" width="3.42578125" style="237" customWidth="1"/>
    <col min="3858" max="3858" width="12.28515625" style="237" bestFit="1" customWidth="1"/>
    <col min="3859" max="3860" width="9.140625" style="237"/>
    <col min="3861" max="3861" width="15.42578125" style="237" customWidth="1"/>
    <col min="3862" max="3862" width="8" style="237" customWidth="1"/>
    <col min="3863" max="3863" width="9.140625" style="237"/>
    <col min="3864" max="3864" width="13.42578125" style="237" customWidth="1"/>
    <col min="3865" max="3868" width="20.140625" style="237" customWidth="1"/>
    <col min="3869" max="3869" width="22.7109375" style="237" customWidth="1"/>
    <col min="3870" max="3870" width="5.7109375" style="237" customWidth="1"/>
    <col min="3871" max="4096" width="9.140625" style="237"/>
    <col min="4097" max="4097" width="3.42578125" style="237" customWidth="1"/>
    <col min="4098" max="4098" width="5" style="237" customWidth="1"/>
    <col min="4099" max="4099" width="25.28515625" style="237" customWidth="1"/>
    <col min="4100" max="4112" width="12.5703125" style="237" customWidth="1"/>
    <col min="4113" max="4113" width="3.42578125" style="237" customWidth="1"/>
    <col min="4114" max="4114" width="12.28515625" style="237" bestFit="1" customWidth="1"/>
    <col min="4115" max="4116" width="9.140625" style="237"/>
    <col min="4117" max="4117" width="15.42578125" style="237" customWidth="1"/>
    <col min="4118" max="4118" width="8" style="237" customWidth="1"/>
    <col min="4119" max="4119" width="9.140625" style="237"/>
    <col min="4120" max="4120" width="13.42578125" style="237" customWidth="1"/>
    <col min="4121" max="4124" width="20.140625" style="237" customWidth="1"/>
    <col min="4125" max="4125" width="22.7109375" style="237" customWidth="1"/>
    <col min="4126" max="4126" width="5.7109375" style="237" customWidth="1"/>
    <col min="4127" max="4352" width="9.140625" style="237"/>
    <col min="4353" max="4353" width="3.42578125" style="237" customWidth="1"/>
    <col min="4354" max="4354" width="5" style="237" customWidth="1"/>
    <col min="4355" max="4355" width="25.28515625" style="237" customWidth="1"/>
    <col min="4356" max="4368" width="12.5703125" style="237" customWidth="1"/>
    <col min="4369" max="4369" width="3.42578125" style="237" customWidth="1"/>
    <col min="4370" max="4370" width="12.28515625" style="237" bestFit="1" customWidth="1"/>
    <col min="4371" max="4372" width="9.140625" style="237"/>
    <col min="4373" max="4373" width="15.42578125" style="237" customWidth="1"/>
    <col min="4374" max="4374" width="8" style="237" customWidth="1"/>
    <col min="4375" max="4375" width="9.140625" style="237"/>
    <col min="4376" max="4376" width="13.42578125" style="237" customWidth="1"/>
    <col min="4377" max="4380" width="20.140625" style="237" customWidth="1"/>
    <col min="4381" max="4381" width="22.7109375" style="237" customWidth="1"/>
    <col min="4382" max="4382" width="5.7109375" style="237" customWidth="1"/>
    <col min="4383" max="4608" width="9.140625" style="237"/>
    <col min="4609" max="4609" width="3.42578125" style="237" customWidth="1"/>
    <col min="4610" max="4610" width="5" style="237" customWidth="1"/>
    <col min="4611" max="4611" width="25.28515625" style="237" customWidth="1"/>
    <col min="4612" max="4624" width="12.5703125" style="237" customWidth="1"/>
    <col min="4625" max="4625" width="3.42578125" style="237" customWidth="1"/>
    <col min="4626" max="4626" width="12.28515625" style="237" bestFit="1" customWidth="1"/>
    <col min="4627" max="4628" width="9.140625" style="237"/>
    <col min="4629" max="4629" width="15.42578125" style="237" customWidth="1"/>
    <col min="4630" max="4630" width="8" style="237" customWidth="1"/>
    <col min="4631" max="4631" width="9.140625" style="237"/>
    <col min="4632" max="4632" width="13.42578125" style="237" customWidth="1"/>
    <col min="4633" max="4636" width="20.140625" style="237" customWidth="1"/>
    <col min="4637" max="4637" width="22.7109375" style="237" customWidth="1"/>
    <col min="4638" max="4638" width="5.7109375" style="237" customWidth="1"/>
    <col min="4639" max="4864" width="9.140625" style="237"/>
    <col min="4865" max="4865" width="3.42578125" style="237" customWidth="1"/>
    <col min="4866" max="4866" width="5" style="237" customWidth="1"/>
    <col min="4867" max="4867" width="25.28515625" style="237" customWidth="1"/>
    <col min="4868" max="4880" width="12.5703125" style="237" customWidth="1"/>
    <col min="4881" max="4881" width="3.42578125" style="237" customWidth="1"/>
    <col min="4882" max="4882" width="12.28515625" style="237" bestFit="1" customWidth="1"/>
    <col min="4883" max="4884" width="9.140625" style="237"/>
    <col min="4885" max="4885" width="15.42578125" style="237" customWidth="1"/>
    <col min="4886" max="4886" width="8" style="237" customWidth="1"/>
    <col min="4887" max="4887" width="9.140625" style="237"/>
    <col min="4888" max="4888" width="13.42578125" style="237" customWidth="1"/>
    <col min="4889" max="4892" width="20.140625" style="237" customWidth="1"/>
    <col min="4893" max="4893" width="22.7109375" style="237" customWidth="1"/>
    <col min="4894" max="4894" width="5.7109375" style="237" customWidth="1"/>
    <col min="4895" max="5120" width="9.140625" style="237"/>
    <col min="5121" max="5121" width="3.42578125" style="237" customWidth="1"/>
    <col min="5122" max="5122" width="5" style="237" customWidth="1"/>
    <col min="5123" max="5123" width="25.28515625" style="237" customWidth="1"/>
    <col min="5124" max="5136" width="12.5703125" style="237" customWidth="1"/>
    <col min="5137" max="5137" width="3.42578125" style="237" customWidth="1"/>
    <col min="5138" max="5138" width="12.28515625" style="237" bestFit="1" customWidth="1"/>
    <col min="5139" max="5140" width="9.140625" style="237"/>
    <col min="5141" max="5141" width="15.42578125" style="237" customWidth="1"/>
    <col min="5142" max="5142" width="8" style="237" customWidth="1"/>
    <col min="5143" max="5143" width="9.140625" style="237"/>
    <col min="5144" max="5144" width="13.42578125" style="237" customWidth="1"/>
    <col min="5145" max="5148" width="20.140625" style="237" customWidth="1"/>
    <col min="5149" max="5149" width="22.7109375" style="237" customWidth="1"/>
    <col min="5150" max="5150" width="5.7109375" style="237" customWidth="1"/>
    <col min="5151" max="5376" width="9.140625" style="237"/>
    <col min="5377" max="5377" width="3.42578125" style="237" customWidth="1"/>
    <col min="5378" max="5378" width="5" style="237" customWidth="1"/>
    <col min="5379" max="5379" width="25.28515625" style="237" customWidth="1"/>
    <col min="5380" max="5392" width="12.5703125" style="237" customWidth="1"/>
    <col min="5393" max="5393" width="3.42578125" style="237" customWidth="1"/>
    <col min="5394" max="5394" width="12.28515625" style="237" bestFit="1" customWidth="1"/>
    <col min="5395" max="5396" width="9.140625" style="237"/>
    <col min="5397" max="5397" width="15.42578125" style="237" customWidth="1"/>
    <col min="5398" max="5398" width="8" style="237" customWidth="1"/>
    <col min="5399" max="5399" width="9.140625" style="237"/>
    <col min="5400" max="5400" width="13.42578125" style="237" customWidth="1"/>
    <col min="5401" max="5404" width="20.140625" style="237" customWidth="1"/>
    <col min="5405" max="5405" width="22.7109375" style="237" customWidth="1"/>
    <col min="5406" max="5406" width="5.7109375" style="237" customWidth="1"/>
    <col min="5407" max="5632" width="9.140625" style="237"/>
    <col min="5633" max="5633" width="3.42578125" style="237" customWidth="1"/>
    <col min="5634" max="5634" width="5" style="237" customWidth="1"/>
    <col min="5635" max="5635" width="25.28515625" style="237" customWidth="1"/>
    <col min="5636" max="5648" width="12.5703125" style="237" customWidth="1"/>
    <col min="5649" max="5649" width="3.42578125" style="237" customWidth="1"/>
    <col min="5650" max="5650" width="12.28515625" style="237" bestFit="1" customWidth="1"/>
    <col min="5651" max="5652" width="9.140625" style="237"/>
    <col min="5653" max="5653" width="15.42578125" style="237" customWidth="1"/>
    <col min="5654" max="5654" width="8" style="237" customWidth="1"/>
    <col min="5655" max="5655" width="9.140625" style="237"/>
    <col min="5656" max="5656" width="13.42578125" style="237" customWidth="1"/>
    <col min="5657" max="5660" width="20.140625" style="237" customWidth="1"/>
    <col min="5661" max="5661" width="22.7109375" style="237" customWidth="1"/>
    <col min="5662" max="5662" width="5.7109375" style="237" customWidth="1"/>
    <col min="5663" max="5888" width="9.140625" style="237"/>
    <col min="5889" max="5889" width="3.42578125" style="237" customWidth="1"/>
    <col min="5890" max="5890" width="5" style="237" customWidth="1"/>
    <col min="5891" max="5891" width="25.28515625" style="237" customWidth="1"/>
    <col min="5892" max="5904" width="12.5703125" style="237" customWidth="1"/>
    <col min="5905" max="5905" width="3.42578125" style="237" customWidth="1"/>
    <col min="5906" max="5906" width="12.28515625" style="237" bestFit="1" customWidth="1"/>
    <col min="5907" max="5908" width="9.140625" style="237"/>
    <col min="5909" max="5909" width="15.42578125" style="237" customWidth="1"/>
    <col min="5910" max="5910" width="8" style="237" customWidth="1"/>
    <col min="5911" max="5911" width="9.140625" style="237"/>
    <col min="5912" max="5912" width="13.42578125" style="237" customWidth="1"/>
    <col min="5913" max="5916" width="20.140625" style="237" customWidth="1"/>
    <col min="5917" max="5917" width="22.7109375" style="237" customWidth="1"/>
    <col min="5918" max="5918" width="5.7109375" style="237" customWidth="1"/>
    <col min="5919" max="6144" width="9.140625" style="237"/>
    <col min="6145" max="6145" width="3.42578125" style="237" customWidth="1"/>
    <col min="6146" max="6146" width="5" style="237" customWidth="1"/>
    <col min="6147" max="6147" width="25.28515625" style="237" customWidth="1"/>
    <col min="6148" max="6160" width="12.5703125" style="237" customWidth="1"/>
    <col min="6161" max="6161" width="3.42578125" style="237" customWidth="1"/>
    <col min="6162" max="6162" width="12.28515625" style="237" bestFit="1" customWidth="1"/>
    <col min="6163" max="6164" width="9.140625" style="237"/>
    <col min="6165" max="6165" width="15.42578125" style="237" customWidth="1"/>
    <col min="6166" max="6166" width="8" style="237" customWidth="1"/>
    <col min="6167" max="6167" width="9.140625" style="237"/>
    <col min="6168" max="6168" width="13.42578125" style="237" customWidth="1"/>
    <col min="6169" max="6172" width="20.140625" style="237" customWidth="1"/>
    <col min="6173" max="6173" width="22.7109375" style="237" customWidth="1"/>
    <col min="6174" max="6174" width="5.7109375" style="237" customWidth="1"/>
    <col min="6175" max="6400" width="9.140625" style="237"/>
    <col min="6401" max="6401" width="3.42578125" style="237" customWidth="1"/>
    <col min="6402" max="6402" width="5" style="237" customWidth="1"/>
    <col min="6403" max="6403" width="25.28515625" style="237" customWidth="1"/>
    <col min="6404" max="6416" width="12.5703125" style="237" customWidth="1"/>
    <col min="6417" max="6417" width="3.42578125" style="237" customWidth="1"/>
    <col min="6418" max="6418" width="12.28515625" style="237" bestFit="1" customWidth="1"/>
    <col min="6419" max="6420" width="9.140625" style="237"/>
    <col min="6421" max="6421" width="15.42578125" style="237" customWidth="1"/>
    <col min="6422" max="6422" width="8" style="237" customWidth="1"/>
    <col min="6423" max="6423" width="9.140625" style="237"/>
    <col min="6424" max="6424" width="13.42578125" style="237" customWidth="1"/>
    <col min="6425" max="6428" width="20.140625" style="237" customWidth="1"/>
    <col min="6429" max="6429" width="22.7109375" style="237" customWidth="1"/>
    <col min="6430" max="6430" width="5.7109375" style="237" customWidth="1"/>
    <col min="6431" max="6656" width="9.140625" style="237"/>
    <col min="6657" max="6657" width="3.42578125" style="237" customWidth="1"/>
    <col min="6658" max="6658" width="5" style="237" customWidth="1"/>
    <col min="6659" max="6659" width="25.28515625" style="237" customWidth="1"/>
    <col min="6660" max="6672" width="12.5703125" style="237" customWidth="1"/>
    <col min="6673" max="6673" width="3.42578125" style="237" customWidth="1"/>
    <col min="6674" max="6674" width="12.28515625" style="237" bestFit="1" customWidth="1"/>
    <col min="6675" max="6676" width="9.140625" style="237"/>
    <col min="6677" max="6677" width="15.42578125" style="237" customWidth="1"/>
    <col min="6678" max="6678" width="8" style="237" customWidth="1"/>
    <col min="6679" max="6679" width="9.140625" style="237"/>
    <col min="6680" max="6680" width="13.42578125" style="237" customWidth="1"/>
    <col min="6681" max="6684" width="20.140625" style="237" customWidth="1"/>
    <col min="6685" max="6685" width="22.7109375" style="237" customWidth="1"/>
    <col min="6686" max="6686" width="5.7109375" style="237" customWidth="1"/>
    <col min="6687" max="6912" width="9.140625" style="237"/>
    <col min="6913" max="6913" width="3.42578125" style="237" customWidth="1"/>
    <col min="6914" max="6914" width="5" style="237" customWidth="1"/>
    <col min="6915" max="6915" width="25.28515625" style="237" customWidth="1"/>
    <col min="6916" max="6928" width="12.5703125" style="237" customWidth="1"/>
    <col min="6929" max="6929" width="3.42578125" style="237" customWidth="1"/>
    <col min="6930" max="6930" width="12.28515625" style="237" bestFit="1" customWidth="1"/>
    <col min="6931" max="6932" width="9.140625" style="237"/>
    <col min="6933" max="6933" width="15.42578125" style="237" customWidth="1"/>
    <col min="6934" max="6934" width="8" style="237" customWidth="1"/>
    <col min="6935" max="6935" width="9.140625" style="237"/>
    <col min="6936" max="6936" width="13.42578125" style="237" customWidth="1"/>
    <col min="6937" max="6940" width="20.140625" style="237" customWidth="1"/>
    <col min="6941" max="6941" width="22.7109375" style="237" customWidth="1"/>
    <col min="6942" max="6942" width="5.7109375" style="237" customWidth="1"/>
    <col min="6943" max="7168" width="9.140625" style="237"/>
    <col min="7169" max="7169" width="3.42578125" style="237" customWidth="1"/>
    <col min="7170" max="7170" width="5" style="237" customWidth="1"/>
    <col min="7171" max="7171" width="25.28515625" style="237" customWidth="1"/>
    <col min="7172" max="7184" width="12.5703125" style="237" customWidth="1"/>
    <col min="7185" max="7185" width="3.42578125" style="237" customWidth="1"/>
    <col min="7186" max="7186" width="12.28515625" style="237" bestFit="1" customWidth="1"/>
    <col min="7187" max="7188" width="9.140625" style="237"/>
    <col min="7189" max="7189" width="15.42578125" style="237" customWidth="1"/>
    <col min="7190" max="7190" width="8" style="237" customWidth="1"/>
    <col min="7191" max="7191" width="9.140625" style="237"/>
    <col min="7192" max="7192" width="13.42578125" style="237" customWidth="1"/>
    <col min="7193" max="7196" width="20.140625" style="237" customWidth="1"/>
    <col min="7197" max="7197" width="22.7109375" style="237" customWidth="1"/>
    <col min="7198" max="7198" width="5.7109375" style="237" customWidth="1"/>
    <col min="7199" max="7424" width="9.140625" style="237"/>
    <col min="7425" max="7425" width="3.42578125" style="237" customWidth="1"/>
    <col min="7426" max="7426" width="5" style="237" customWidth="1"/>
    <col min="7427" max="7427" width="25.28515625" style="237" customWidth="1"/>
    <col min="7428" max="7440" width="12.5703125" style="237" customWidth="1"/>
    <col min="7441" max="7441" width="3.42578125" style="237" customWidth="1"/>
    <col min="7442" max="7442" width="12.28515625" style="237" bestFit="1" customWidth="1"/>
    <col min="7443" max="7444" width="9.140625" style="237"/>
    <col min="7445" max="7445" width="15.42578125" style="237" customWidth="1"/>
    <col min="7446" max="7446" width="8" style="237" customWidth="1"/>
    <col min="7447" max="7447" width="9.140625" style="237"/>
    <col min="7448" max="7448" width="13.42578125" style="237" customWidth="1"/>
    <col min="7449" max="7452" width="20.140625" style="237" customWidth="1"/>
    <col min="7453" max="7453" width="22.7109375" style="237" customWidth="1"/>
    <col min="7454" max="7454" width="5.7109375" style="237" customWidth="1"/>
    <col min="7455" max="7680" width="9.140625" style="237"/>
    <col min="7681" max="7681" width="3.42578125" style="237" customWidth="1"/>
    <col min="7682" max="7682" width="5" style="237" customWidth="1"/>
    <col min="7683" max="7683" width="25.28515625" style="237" customWidth="1"/>
    <col min="7684" max="7696" width="12.5703125" style="237" customWidth="1"/>
    <col min="7697" max="7697" width="3.42578125" style="237" customWidth="1"/>
    <col min="7698" max="7698" width="12.28515625" style="237" bestFit="1" customWidth="1"/>
    <col min="7699" max="7700" width="9.140625" style="237"/>
    <col min="7701" max="7701" width="15.42578125" style="237" customWidth="1"/>
    <col min="7702" max="7702" width="8" style="237" customWidth="1"/>
    <col min="7703" max="7703" width="9.140625" style="237"/>
    <col min="7704" max="7704" width="13.42578125" style="237" customWidth="1"/>
    <col min="7705" max="7708" width="20.140625" style="237" customWidth="1"/>
    <col min="7709" max="7709" width="22.7109375" style="237" customWidth="1"/>
    <col min="7710" max="7710" width="5.7109375" style="237" customWidth="1"/>
    <col min="7711" max="7936" width="9.140625" style="237"/>
    <col min="7937" max="7937" width="3.42578125" style="237" customWidth="1"/>
    <col min="7938" max="7938" width="5" style="237" customWidth="1"/>
    <col min="7939" max="7939" width="25.28515625" style="237" customWidth="1"/>
    <col min="7940" max="7952" width="12.5703125" style="237" customWidth="1"/>
    <col min="7953" max="7953" width="3.42578125" style="237" customWidth="1"/>
    <col min="7954" max="7954" width="12.28515625" style="237" bestFit="1" customWidth="1"/>
    <col min="7955" max="7956" width="9.140625" style="237"/>
    <col min="7957" max="7957" width="15.42578125" style="237" customWidth="1"/>
    <col min="7958" max="7958" width="8" style="237" customWidth="1"/>
    <col min="7959" max="7959" width="9.140625" style="237"/>
    <col min="7960" max="7960" width="13.42578125" style="237" customWidth="1"/>
    <col min="7961" max="7964" width="20.140625" style="237" customWidth="1"/>
    <col min="7965" max="7965" width="22.7109375" style="237" customWidth="1"/>
    <col min="7966" max="7966" width="5.7109375" style="237" customWidth="1"/>
    <col min="7967" max="8192" width="9.140625" style="237"/>
    <col min="8193" max="8193" width="3.42578125" style="237" customWidth="1"/>
    <col min="8194" max="8194" width="5" style="237" customWidth="1"/>
    <col min="8195" max="8195" width="25.28515625" style="237" customWidth="1"/>
    <col min="8196" max="8208" width="12.5703125" style="237" customWidth="1"/>
    <col min="8209" max="8209" width="3.42578125" style="237" customWidth="1"/>
    <col min="8210" max="8210" width="12.28515625" style="237" bestFit="1" customWidth="1"/>
    <col min="8211" max="8212" width="9.140625" style="237"/>
    <col min="8213" max="8213" width="15.42578125" style="237" customWidth="1"/>
    <col min="8214" max="8214" width="8" style="237" customWidth="1"/>
    <col min="8215" max="8215" width="9.140625" style="237"/>
    <col min="8216" max="8216" width="13.42578125" style="237" customWidth="1"/>
    <col min="8217" max="8220" width="20.140625" style="237" customWidth="1"/>
    <col min="8221" max="8221" width="22.7109375" style="237" customWidth="1"/>
    <col min="8222" max="8222" width="5.7109375" style="237" customWidth="1"/>
    <col min="8223" max="8448" width="9.140625" style="237"/>
    <col min="8449" max="8449" width="3.42578125" style="237" customWidth="1"/>
    <col min="8450" max="8450" width="5" style="237" customWidth="1"/>
    <col min="8451" max="8451" width="25.28515625" style="237" customWidth="1"/>
    <col min="8452" max="8464" width="12.5703125" style="237" customWidth="1"/>
    <col min="8465" max="8465" width="3.42578125" style="237" customWidth="1"/>
    <col min="8466" max="8466" width="12.28515625" style="237" bestFit="1" customWidth="1"/>
    <col min="8467" max="8468" width="9.140625" style="237"/>
    <col min="8469" max="8469" width="15.42578125" style="237" customWidth="1"/>
    <col min="8470" max="8470" width="8" style="237" customWidth="1"/>
    <col min="8471" max="8471" width="9.140625" style="237"/>
    <col min="8472" max="8472" width="13.42578125" style="237" customWidth="1"/>
    <col min="8473" max="8476" width="20.140625" style="237" customWidth="1"/>
    <col min="8477" max="8477" width="22.7109375" style="237" customWidth="1"/>
    <col min="8478" max="8478" width="5.7109375" style="237" customWidth="1"/>
    <col min="8479" max="8704" width="9.140625" style="237"/>
    <col min="8705" max="8705" width="3.42578125" style="237" customWidth="1"/>
    <col min="8706" max="8706" width="5" style="237" customWidth="1"/>
    <col min="8707" max="8707" width="25.28515625" style="237" customWidth="1"/>
    <col min="8708" max="8720" width="12.5703125" style="237" customWidth="1"/>
    <col min="8721" max="8721" width="3.42578125" style="237" customWidth="1"/>
    <col min="8722" max="8722" width="12.28515625" style="237" bestFit="1" customWidth="1"/>
    <col min="8723" max="8724" width="9.140625" style="237"/>
    <col min="8725" max="8725" width="15.42578125" style="237" customWidth="1"/>
    <col min="8726" max="8726" width="8" style="237" customWidth="1"/>
    <col min="8727" max="8727" width="9.140625" style="237"/>
    <col min="8728" max="8728" width="13.42578125" style="237" customWidth="1"/>
    <col min="8729" max="8732" width="20.140625" style="237" customWidth="1"/>
    <col min="8733" max="8733" width="22.7109375" style="237" customWidth="1"/>
    <col min="8734" max="8734" width="5.7109375" style="237" customWidth="1"/>
    <col min="8735" max="8960" width="9.140625" style="237"/>
    <col min="8961" max="8961" width="3.42578125" style="237" customWidth="1"/>
    <col min="8962" max="8962" width="5" style="237" customWidth="1"/>
    <col min="8963" max="8963" width="25.28515625" style="237" customWidth="1"/>
    <col min="8964" max="8976" width="12.5703125" style="237" customWidth="1"/>
    <col min="8977" max="8977" width="3.42578125" style="237" customWidth="1"/>
    <col min="8978" max="8978" width="12.28515625" style="237" bestFit="1" customWidth="1"/>
    <col min="8979" max="8980" width="9.140625" style="237"/>
    <col min="8981" max="8981" width="15.42578125" style="237" customWidth="1"/>
    <col min="8982" max="8982" width="8" style="237" customWidth="1"/>
    <col min="8983" max="8983" width="9.140625" style="237"/>
    <col min="8984" max="8984" width="13.42578125" style="237" customWidth="1"/>
    <col min="8985" max="8988" width="20.140625" style="237" customWidth="1"/>
    <col min="8989" max="8989" width="22.7109375" style="237" customWidth="1"/>
    <col min="8990" max="8990" width="5.7109375" style="237" customWidth="1"/>
    <col min="8991" max="9216" width="9.140625" style="237"/>
    <col min="9217" max="9217" width="3.42578125" style="237" customWidth="1"/>
    <col min="9218" max="9218" width="5" style="237" customWidth="1"/>
    <col min="9219" max="9219" width="25.28515625" style="237" customWidth="1"/>
    <col min="9220" max="9232" width="12.5703125" style="237" customWidth="1"/>
    <col min="9233" max="9233" width="3.42578125" style="237" customWidth="1"/>
    <col min="9234" max="9234" width="12.28515625" style="237" bestFit="1" customWidth="1"/>
    <col min="9235" max="9236" width="9.140625" style="237"/>
    <col min="9237" max="9237" width="15.42578125" style="237" customWidth="1"/>
    <col min="9238" max="9238" width="8" style="237" customWidth="1"/>
    <col min="9239" max="9239" width="9.140625" style="237"/>
    <col min="9240" max="9240" width="13.42578125" style="237" customWidth="1"/>
    <col min="9241" max="9244" width="20.140625" style="237" customWidth="1"/>
    <col min="9245" max="9245" width="22.7109375" style="237" customWidth="1"/>
    <col min="9246" max="9246" width="5.7109375" style="237" customWidth="1"/>
    <col min="9247" max="9472" width="9.140625" style="237"/>
    <col min="9473" max="9473" width="3.42578125" style="237" customWidth="1"/>
    <col min="9474" max="9474" width="5" style="237" customWidth="1"/>
    <col min="9475" max="9475" width="25.28515625" style="237" customWidth="1"/>
    <col min="9476" max="9488" width="12.5703125" style="237" customWidth="1"/>
    <col min="9489" max="9489" width="3.42578125" style="237" customWidth="1"/>
    <col min="9490" max="9490" width="12.28515625" style="237" bestFit="1" customWidth="1"/>
    <col min="9491" max="9492" width="9.140625" style="237"/>
    <col min="9493" max="9493" width="15.42578125" style="237" customWidth="1"/>
    <col min="9494" max="9494" width="8" style="237" customWidth="1"/>
    <col min="9495" max="9495" width="9.140625" style="237"/>
    <col min="9496" max="9496" width="13.42578125" style="237" customWidth="1"/>
    <col min="9497" max="9500" width="20.140625" style="237" customWidth="1"/>
    <col min="9501" max="9501" width="22.7109375" style="237" customWidth="1"/>
    <col min="9502" max="9502" width="5.7109375" style="237" customWidth="1"/>
    <col min="9503" max="9728" width="9.140625" style="237"/>
    <col min="9729" max="9729" width="3.42578125" style="237" customWidth="1"/>
    <col min="9730" max="9730" width="5" style="237" customWidth="1"/>
    <col min="9731" max="9731" width="25.28515625" style="237" customWidth="1"/>
    <col min="9732" max="9744" width="12.5703125" style="237" customWidth="1"/>
    <col min="9745" max="9745" width="3.42578125" style="237" customWidth="1"/>
    <col min="9746" max="9746" width="12.28515625" style="237" bestFit="1" customWidth="1"/>
    <col min="9747" max="9748" width="9.140625" style="237"/>
    <col min="9749" max="9749" width="15.42578125" style="237" customWidth="1"/>
    <col min="9750" max="9750" width="8" style="237" customWidth="1"/>
    <col min="9751" max="9751" width="9.140625" style="237"/>
    <col min="9752" max="9752" width="13.42578125" style="237" customWidth="1"/>
    <col min="9753" max="9756" width="20.140625" style="237" customWidth="1"/>
    <col min="9757" max="9757" width="22.7109375" style="237" customWidth="1"/>
    <col min="9758" max="9758" width="5.7109375" style="237" customWidth="1"/>
    <col min="9759" max="9984" width="9.140625" style="237"/>
    <col min="9985" max="9985" width="3.42578125" style="237" customWidth="1"/>
    <col min="9986" max="9986" width="5" style="237" customWidth="1"/>
    <col min="9987" max="9987" width="25.28515625" style="237" customWidth="1"/>
    <col min="9988" max="10000" width="12.5703125" style="237" customWidth="1"/>
    <col min="10001" max="10001" width="3.42578125" style="237" customWidth="1"/>
    <col min="10002" max="10002" width="12.28515625" style="237" bestFit="1" customWidth="1"/>
    <col min="10003" max="10004" width="9.140625" style="237"/>
    <col min="10005" max="10005" width="15.42578125" style="237" customWidth="1"/>
    <col min="10006" max="10006" width="8" style="237" customWidth="1"/>
    <col min="10007" max="10007" width="9.140625" style="237"/>
    <col min="10008" max="10008" width="13.42578125" style="237" customWidth="1"/>
    <col min="10009" max="10012" width="20.140625" style="237" customWidth="1"/>
    <col min="10013" max="10013" width="22.7109375" style="237" customWidth="1"/>
    <col min="10014" max="10014" width="5.7109375" style="237" customWidth="1"/>
    <col min="10015" max="10240" width="9.140625" style="237"/>
    <col min="10241" max="10241" width="3.42578125" style="237" customWidth="1"/>
    <col min="10242" max="10242" width="5" style="237" customWidth="1"/>
    <col min="10243" max="10243" width="25.28515625" style="237" customWidth="1"/>
    <col min="10244" max="10256" width="12.5703125" style="237" customWidth="1"/>
    <col min="10257" max="10257" width="3.42578125" style="237" customWidth="1"/>
    <col min="10258" max="10258" width="12.28515625" style="237" bestFit="1" customWidth="1"/>
    <col min="10259" max="10260" width="9.140625" style="237"/>
    <col min="10261" max="10261" width="15.42578125" style="237" customWidth="1"/>
    <col min="10262" max="10262" width="8" style="237" customWidth="1"/>
    <col min="10263" max="10263" width="9.140625" style="237"/>
    <col min="10264" max="10264" width="13.42578125" style="237" customWidth="1"/>
    <col min="10265" max="10268" width="20.140625" style="237" customWidth="1"/>
    <col min="10269" max="10269" width="22.7109375" style="237" customWidth="1"/>
    <col min="10270" max="10270" width="5.7109375" style="237" customWidth="1"/>
    <col min="10271" max="10496" width="9.140625" style="237"/>
    <col min="10497" max="10497" width="3.42578125" style="237" customWidth="1"/>
    <col min="10498" max="10498" width="5" style="237" customWidth="1"/>
    <col min="10499" max="10499" width="25.28515625" style="237" customWidth="1"/>
    <col min="10500" max="10512" width="12.5703125" style="237" customWidth="1"/>
    <col min="10513" max="10513" width="3.42578125" style="237" customWidth="1"/>
    <col min="10514" max="10514" width="12.28515625" style="237" bestFit="1" customWidth="1"/>
    <col min="10515" max="10516" width="9.140625" style="237"/>
    <col min="10517" max="10517" width="15.42578125" style="237" customWidth="1"/>
    <col min="10518" max="10518" width="8" style="237" customWidth="1"/>
    <col min="10519" max="10519" width="9.140625" style="237"/>
    <col min="10520" max="10520" width="13.42578125" style="237" customWidth="1"/>
    <col min="10521" max="10524" width="20.140625" style="237" customWidth="1"/>
    <col min="10525" max="10525" width="22.7109375" style="237" customWidth="1"/>
    <col min="10526" max="10526" width="5.7109375" style="237" customWidth="1"/>
    <col min="10527" max="10752" width="9.140625" style="237"/>
    <col min="10753" max="10753" width="3.42578125" style="237" customWidth="1"/>
    <col min="10754" max="10754" width="5" style="237" customWidth="1"/>
    <col min="10755" max="10755" width="25.28515625" style="237" customWidth="1"/>
    <col min="10756" max="10768" width="12.5703125" style="237" customWidth="1"/>
    <col min="10769" max="10769" width="3.42578125" style="237" customWidth="1"/>
    <col min="10770" max="10770" width="12.28515625" style="237" bestFit="1" customWidth="1"/>
    <col min="10771" max="10772" width="9.140625" style="237"/>
    <col min="10773" max="10773" width="15.42578125" style="237" customWidth="1"/>
    <col min="10774" max="10774" width="8" style="237" customWidth="1"/>
    <col min="10775" max="10775" width="9.140625" style="237"/>
    <col min="10776" max="10776" width="13.42578125" style="237" customWidth="1"/>
    <col min="10777" max="10780" width="20.140625" style="237" customWidth="1"/>
    <col min="10781" max="10781" width="22.7109375" style="237" customWidth="1"/>
    <col min="10782" max="10782" width="5.7109375" style="237" customWidth="1"/>
    <col min="10783" max="11008" width="9.140625" style="237"/>
    <col min="11009" max="11009" width="3.42578125" style="237" customWidth="1"/>
    <col min="11010" max="11010" width="5" style="237" customWidth="1"/>
    <col min="11011" max="11011" width="25.28515625" style="237" customWidth="1"/>
    <col min="11012" max="11024" width="12.5703125" style="237" customWidth="1"/>
    <col min="11025" max="11025" width="3.42578125" style="237" customWidth="1"/>
    <col min="11026" max="11026" width="12.28515625" style="237" bestFit="1" customWidth="1"/>
    <col min="11027" max="11028" width="9.140625" style="237"/>
    <col min="11029" max="11029" width="15.42578125" style="237" customWidth="1"/>
    <col min="11030" max="11030" width="8" style="237" customWidth="1"/>
    <col min="11031" max="11031" width="9.140625" style="237"/>
    <col min="11032" max="11032" width="13.42578125" style="237" customWidth="1"/>
    <col min="11033" max="11036" width="20.140625" style="237" customWidth="1"/>
    <col min="11037" max="11037" width="22.7109375" style="237" customWidth="1"/>
    <col min="11038" max="11038" width="5.7109375" style="237" customWidth="1"/>
    <col min="11039" max="11264" width="9.140625" style="237"/>
    <col min="11265" max="11265" width="3.42578125" style="237" customWidth="1"/>
    <col min="11266" max="11266" width="5" style="237" customWidth="1"/>
    <col min="11267" max="11267" width="25.28515625" style="237" customWidth="1"/>
    <col min="11268" max="11280" width="12.5703125" style="237" customWidth="1"/>
    <col min="11281" max="11281" width="3.42578125" style="237" customWidth="1"/>
    <col min="11282" max="11282" width="12.28515625" style="237" bestFit="1" customWidth="1"/>
    <col min="11283" max="11284" width="9.140625" style="237"/>
    <col min="11285" max="11285" width="15.42578125" style="237" customWidth="1"/>
    <col min="11286" max="11286" width="8" style="237" customWidth="1"/>
    <col min="11287" max="11287" width="9.140625" style="237"/>
    <col min="11288" max="11288" width="13.42578125" style="237" customWidth="1"/>
    <col min="11289" max="11292" width="20.140625" style="237" customWidth="1"/>
    <col min="11293" max="11293" width="22.7109375" style="237" customWidth="1"/>
    <col min="11294" max="11294" width="5.7109375" style="237" customWidth="1"/>
    <col min="11295" max="11520" width="9.140625" style="237"/>
    <col min="11521" max="11521" width="3.42578125" style="237" customWidth="1"/>
    <col min="11522" max="11522" width="5" style="237" customWidth="1"/>
    <col min="11523" max="11523" width="25.28515625" style="237" customWidth="1"/>
    <col min="11524" max="11536" width="12.5703125" style="237" customWidth="1"/>
    <col min="11537" max="11537" width="3.42578125" style="237" customWidth="1"/>
    <col min="11538" max="11538" width="12.28515625" style="237" bestFit="1" customWidth="1"/>
    <col min="11539" max="11540" width="9.140625" style="237"/>
    <col min="11541" max="11541" width="15.42578125" style="237" customWidth="1"/>
    <col min="11542" max="11542" width="8" style="237" customWidth="1"/>
    <col min="11543" max="11543" width="9.140625" style="237"/>
    <col min="11544" max="11544" width="13.42578125" style="237" customWidth="1"/>
    <col min="11545" max="11548" width="20.140625" style="237" customWidth="1"/>
    <col min="11549" max="11549" width="22.7109375" style="237" customWidth="1"/>
    <col min="11550" max="11550" width="5.7109375" style="237" customWidth="1"/>
    <col min="11551" max="11776" width="9.140625" style="237"/>
    <col min="11777" max="11777" width="3.42578125" style="237" customWidth="1"/>
    <col min="11778" max="11778" width="5" style="237" customWidth="1"/>
    <col min="11779" max="11779" width="25.28515625" style="237" customWidth="1"/>
    <col min="11780" max="11792" width="12.5703125" style="237" customWidth="1"/>
    <col min="11793" max="11793" width="3.42578125" style="237" customWidth="1"/>
    <col min="11794" max="11794" width="12.28515625" style="237" bestFit="1" customWidth="1"/>
    <col min="11795" max="11796" width="9.140625" style="237"/>
    <col min="11797" max="11797" width="15.42578125" style="237" customWidth="1"/>
    <col min="11798" max="11798" width="8" style="237" customWidth="1"/>
    <col min="11799" max="11799" width="9.140625" style="237"/>
    <col min="11800" max="11800" width="13.42578125" style="237" customWidth="1"/>
    <col min="11801" max="11804" width="20.140625" style="237" customWidth="1"/>
    <col min="11805" max="11805" width="22.7109375" style="237" customWidth="1"/>
    <col min="11806" max="11806" width="5.7109375" style="237" customWidth="1"/>
    <col min="11807" max="12032" width="9.140625" style="237"/>
    <col min="12033" max="12033" width="3.42578125" style="237" customWidth="1"/>
    <col min="12034" max="12034" width="5" style="237" customWidth="1"/>
    <col min="12035" max="12035" width="25.28515625" style="237" customWidth="1"/>
    <col min="12036" max="12048" width="12.5703125" style="237" customWidth="1"/>
    <col min="12049" max="12049" width="3.42578125" style="237" customWidth="1"/>
    <col min="12050" max="12050" width="12.28515625" style="237" bestFit="1" customWidth="1"/>
    <col min="12051" max="12052" width="9.140625" style="237"/>
    <col min="12053" max="12053" width="15.42578125" style="237" customWidth="1"/>
    <col min="12054" max="12054" width="8" style="237" customWidth="1"/>
    <col min="12055" max="12055" width="9.140625" style="237"/>
    <col min="12056" max="12056" width="13.42578125" style="237" customWidth="1"/>
    <col min="12057" max="12060" width="20.140625" style="237" customWidth="1"/>
    <col min="12061" max="12061" width="22.7109375" style="237" customWidth="1"/>
    <col min="12062" max="12062" width="5.7109375" style="237" customWidth="1"/>
    <col min="12063" max="12288" width="9.140625" style="237"/>
    <col min="12289" max="12289" width="3.42578125" style="237" customWidth="1"/>
    <col min="12290" max="12290" width="5" style="237" customWidth="1"/>
    <col min="12291" max="12291" width="25.28515625" style="237" customWidth="1"/>
    <col min="12292" max="12304" width="12.5703125" style="237" customWidth="1"/>
    <col min="12305" max="12305" width="3.42578125" style="237" customWidth="1"/>
    <col min="12306" max="12306" width="12.28515625" style="237" bestFit="1" customWidth="1"/>
    <col min="12307" max="12308" width="9.140625" style="237"/>
    <col min="12309" max="12309" width="15.42578125" style="237" customWidth="1"/>
    <col min="12310" max="12310" width="8" style="237" customWidth="1"/>
    <col min="12311" max="12311" width="9.140625" style="237"/>
    <col min="12312" max="12312" width="13.42578125" style="237" customWidth="1"/>
    <col min="12313" max="12316" width="20.140625" style="237" customWidth="1"/>
    <col min="12317" max="12317" width="22.7109375" style="237" customWidth="1"/>
    <col min="12318" max="12318" width="5.7109375" style="237" customWidth="1"/>
    <col min="12319" max="12544" width="9.140625" style="237"/>
    <col min="12545" max="12545" width="3.42578125" style="237" customWidth="1"/>
    <col min="12546" max="12546" width="5" style="237" customWidth="1"/>
    <col min="12547" max="12547" width="25.28515625" style="237" customWidth="1"/>
    <col min="12548" max="12560" width="12.5703125" style="237" customWidth="1"/>
    <col min="12561" max="12561" width="3.42578125" style="237" customWidth="1"/>
    <col min="12562" max="12562" width="12.28515625" style="237" bestFit="1" customWidth="1"/>
    <col min="12563" max="12564" width="9.140625" style="237"/>
    <col min="12565" max="12565" width="15.42578125" style="237" customWidth="1"/>
    <col min="12566" max="12566" width="8" style="237" customWidth="1"/>
    <col min="12567" max="12567" width="9.140625" style="237"/>
    <col min="12568" max="12568" width="13.42578125" style="237" customWidth="1"/>
    <col min="12569" max="12572" width="20.140625" style="237" customWidth="1"/>
    <col min="12573" max="12573" width="22.7109375" style="237" customWidth="1"/>
    <col min="12574" max="12574" width="5.7109375" style="237" customWidth="1"/>
    <col min="12575" max="12800" width="9.140625" style="237"/>
    <col min="12801" max="12801" width="3.42578125" style="237" customWidth="1"/>
    <col min="12802" max="12802" width="5" style="237" customWidth="1"/>
    <col min="12803" max="12803" width="25.28515625" style="237" customWidth="1"/>
    <col min="12804" max="12816" width="12.5703125" style="237" customWidth="1"/>
    <col min="12817" max="12817" width="3.42578125" style="237" customWidth="1"/>
    <col min="12818" max="12818" width="12.28515625" style="237" bestFit="1" customWidth="1"/>
    <col min="12819" max="12820" width="9.140625" style="237"/>
    <col min="12821" max="12821" width="15.42578125" style="237" customWidth="1"/>
    <col min="12822" max="12822" width="8" style="237" customWidth="1"/>
    <col min="12823" max="12823" width="9.140625" style="237"/>
    <col min="12824" max="12824" width="13.42578125" style="237" customWidth="1"/>
    <col min="12825" max="12828" width="20.140625" style="237" customWidth="1"/>
    <col min="12829" max="12829" width="22.7109375" style="237" customWidth="1"/>
    <col min="12830" max="12830" width="5.7109375" style="237" customWidth="1"/>
    <col min="12831" max="13056" width="9.140625" style="237"/>
    <col min="13057" max="13057" width="3.42578125" style="237" customWidth="1"/>
    <col min="13058" max="13058" width="5" style="237" customWidth="1"/>
    <col min="13059" max="13059" width="25.28515625" style="237" customWidth="1"/>
    <col min="13060" max="13072" width="12.5703125" style="237" customWidth="1"/>
    <col min="13073" max="13073" width="3.42578125" style="237" customWidth="1"/>
    <col min="13074" max="13074" width="12.28515625" style="237" bestFit="1" customWidth="1"/>
    <col min="13075" max="13076" width="9.140625" style="237"/>
    <col min="13077" max="13077" width="15.42578125" style="237" customWidth="1"/>
    <col min="13078" max="13078" width="8" style="237" customWidth="1"/>
    <col min="13079" max="13079" width="9.140625" style="237"/>
    <col min="13080" max="13080" width="13.42578125" style="237" customWidth="1"/>
    <col min="13081" max="13084" width="20.140625" style="237" customWidth="1"/>
    <col min="13085" max="13085" width="22.7109375" style="237" customWidth="1"/>
    <col min="13086" max="13086" width="5.7109375" style="237" customWidth="1"/>
    <col min="13087" max="13312" width="9.140625" style="237"/>
    <col min="13313" max="13313" width="3.42578125" style="237" customWidth="1"/>
    <col min="13314" max="13314" width="5" style="237" customWidth="1"/>
    <col min="13315" max="13315" width="25.28515625" style="237" customWidth="1"/>
    <col min="13316" max="13328" width="12.5703125" style="237" customWidth="1"/>
    <col min="13329" max="13329" width="3.42578125" style="237" customWidth="1"/>
    <col min="13330" max="13330" width="12.28515625" style="237" bestFit="1" customWidth="1"/>
    <col min="13331" max="13332" width="9.140625" style="237"/>
    <col min="13333" max="13333" width="15.42578125" style="237" customWidth="1"/>
    <col min="13334" max="13334" width="8" style="237" customWidth="1"/>
    <col min="13335" max="13335" width="9.140625" style="237"/>
    <col min="13336" max="13336" width="13.42578125" style="237" customWidth="1"/>
    <col min="13337" max="13340" width="20.140625" style="237" customWidth="1"/>
    <col min="13341" max="13341" width="22.7109375" style="237" customWidth="1"/>
    <col min="13342" max="13342" width="5.7109375" style="237" customWidth="1"/>
    <col min="13343" max="13568" width="9.140625" style="237"/>
    <col min="13569" max="13569" width="3.42578125" style="237" customWidth="1"/>
    <col min="13570" max="13570" width="5" style="237" customWidth="1"/>
    <col min="13571" max="13571" width="25.28515625" style="237" customWidth="1"/>
    <col min="13572" max="13584" width="12.5703125" style="237" customWidth="1"/>
    <col min="13585" max="13585" width="3.42578125" style="237" customWidth="1"/>
    <col min="13586" max="13586" width="12.28515625" style="237" bestFit="1" customWidth="1"/>
    <col min="13587" max="13588" width="9.140625" style="237"/>
    <col min="13589" max="13589" width="15.42578125" style="237" customWidth="1"/>
    <col min="13590" max="13590" width="8" style="237" customWidth="1"/>
    <col min="13591" max="13591" width="9.140625" style="237"/>
    <col min="13592" max="13592" width="13.42578125" style="237" customWidth="1"/>
    <col min="13593" max="13596" width="20.140625" style="237" customWidth="1"/>
    <col min="13597" max="13597" width="22.7109375" style="237" customWidth="1"/>
    <col min="13598" max="13598" width="5.7109375" style="237" customWidth="1"/>
    <col min="13599" max="13824" width="9.140625" style="237"/>
    <col min="13825" max="13825" width="3.42578125" style="237" customWidth="1"/>
    <col min="13826" max="13826" width="5" style="237" customWidth="1"/>
    <col min="13827" max="13827" width="25.28515625" style="237" customWidth="1"/>
    <col min="13828" max="13840" width="12.5703125" style="237" customWidth="1"/>
    <col min="13841" max="13841" width="3.42578125" style="237" customWidth="1"/>
    <col min="13842" max="13842" width="12.28515625" style="237" bestFit="1" customWidth="1"/>
    <col min="13843" max="13844" width="9.140625" style="237"/>
    <col min="13845" max="13845" width="15.42578125" style="237" customWidth="1"/>
    <col min="13846" max="13846" width="8" style="237" customWidth="1"/>
    <col min="13847" max="13847" width="9.140625" style="237"/>
    <col min="13848" max="13848" width="13.42578125" style="237" customWidth="1"/>
    <col min="13849" max="13852" width="20.140625" style="237" customWidth="1"/>
    <col min="13853" max="13853" width="22.7109375" style="237" customWidth="1"/>
    <col min="13854" max="13854" width="5.7109375" style="237" customWidth="1"/>
    <col min="13855" max="14080" width="9.140625" style="237"/>
    <col min="14081" max="14081" width="3.42578125" style="237" customWidth="1"/>
    <col min="14082" max="14082" width="5" style="237" customWidth="1"/>
    <col min="14083" max="14083" width="25.28515625" style="237" customWidth="1"/>
    <col min="14084" max="14096" width="12.5703125" style="237" customWidth="1"/>
    <col min="14097" max="14097" width="3.42578125" style="237" customWidth="1"/>
    <col min="14098" max="14098" width="12.28515625" style="237" bestFit="1" customWidth="1"/>
    <col min="14099" max="14100" width="9.140625" style="237"/>
    <col min="14101" max="14101" width="15.42578125" style="237" customWidth="1"/>
    <col min="14102" max="14102" width="8" style="237" customWidth="1"/>
    <col min="14103" max="14103" width="9.140625" style="237"/>
    <col min="14104" max="14104" width="13.42578125" style="237" customWidth="1"/>
    <col min="14105" max="14108" width="20.140625" style="237" customWidth="1"/>
    <col min="14109" max="14109" width="22.7109375" style="237" customWidth="1"/>
    <col min="14110" max="14110" width="5.7109375" style="237" customWidth="1"/>
    <col min="14111" max="14336" width="9.140625" style="237"/>
    <col min="14337" max="14337" width="3.42578125" style="237" customWidth="1"/>
    <col min="14338" max="14338" width="5" style="237" customWidth="1"/>
    <col min="14339" max="14339" width="25.28515625" style="237" customWidth="1"/>
    <col min="14340" max="14352" width="12.5703125" style="237" customWidth="1"/>
    <col min="14353" max="14353" width="3.42578125" style="237" customWidth="1"/>
    <col min="14354" max="14354" width="12.28515625" style="237" bestFit="1" customWidth="1"/>
    <col min="14355" max="14356" width="9.140625" style="237"/>
    <col min="14357" max="14357" width="15.42578125" style="237" customWidth="1"/>
    <col min="14358" max="14358" width="8" style="237" customWidth="1"/>
    <col min="14359" max="14359" width="9.140625" style="237"/>
    <col min="14360" max="14360" width="13.42578125" style="237" customWidth="1"/>
    <col min="14361" max="14364" width="20.140625" style="237" customWidth="1"/>
    <col min="14365" max="14365" width="22.7109375" style="237" customWidth="1"/>
    <col min="14366" max="14366" width="5.7109375" style="237" customWidth="1"/>
    <col min="14367" max="14592" width="9.140625" style="237"/>
    <col min="14593" max="14593" width="3.42578125" style="237" customWidth="1"/>
    <col min="14594" max="14594" width="5" style="237" customWidth="1"/>
    <col min="14595" max="14595" width="25.28515625" style="237" customWidth="1"/>
    <col min="14596" max="14608" width="12.5703125" style="237" customWidth="1"/>
    <col min="14609" max="14609" width="3.42578125" style="237" customWidth="1"/>
    <col min="14610" max="14610" width="12.28515625" style="237" bestFit="1" customWidth="1"/>
    <col min="14611" max="14612" width="9.140625" style="237"/>
    <col min="14613" max="14613" width="15.42578125" style="237" customWidth="1"/>
    <col min="14614" max="14614" width="8" style="237" customWidth="1"/>
    <col min="14615" max="14615" width="9.140625" style="237"/>
    <col min="14616" max="14616" width="13.42578125" style="237" customWidth="1"/>
    <col min="14617" max="14620" width="20.140625" style="237" customWidth="1"/>
    <col min="14621" max="14621" width="22.7109375" style="237" customWidth="1"/>
    <col min="14622" max="14622" width="5.7109375" style="237" customWidth="1"/>
    <col min="14623" max="14848" width="9.140625" style="237"/>
    <col min="14849" max="14849" width="3.42578125" style="237" customWidth="1"/>
    <col min="14850" max="14850" width="5" style="237" customWidth="1"/>
    <col min="14851" max="14851" width="25.28515625" style="237" customWidth="1"/>
    <col min="14852" max="14864" width="12.5703125" style="237" customWidth="1"/>
    <col min="14865" max="14865" width="3.42578125" style="237" customWidth="1"/>
    <col min="14866" max="14866" width="12.28515625" style="237" bestFit="1" customWidth="1"/>
    <col min="14867" max="14868" width="9.140625" style="237"/>
    <col min="14869" max="14869" width="15.42578125" style="237" customWidth="1"/>
    <col min="14870" max="14870" width="8" style="237" customWidth="1"/>
    <col min="14871" max="14871" width="9.140625" style="237"/>
    <col min="14872" max="14872" width="13.42578125" style="237" customWidth="1"/>
    <col min="14873" max="14876" width="20.140625" style="237" customWidth="1"/>
    <col min="14877" max="14877" width="22.7109375" style="237" customWidth="1"/>
    <col min="14878" max="14878" width="5.7109375" style="237" customWidth="1"/>
    <col min="14879" max="15104" width="9.140625" style="237"/>
    <col min="15105" max="15105" width="3.42578125" style="237" customWidth="1"/>
    <col min="15106" max="15106" width="5" style="237" customWidth="1"/>
    <col min="15107" max="15107" width="25.28515625" style="237" customWidth="1"/>
    <col min="15108" max="15120" width="12.5703125" style="237" customWidth="1"/>
    <col min="15121" max="15121" width="3.42578125" style="237" customWidth="1"/>
    <col min="15122" max="15122" width="12.28515625" style="237" bestFit="1" customWidth="1"/>
    <col min="15123" max="15124" width="9.140625" style="237"/>
    <col min="15125" max="15125" width="15.42578125" style="237" customWidth="1"/>
    <col min="15126" max="15126" width="8" style="237" customWidth="1"/>
    <col min="15127" max="15127" width="9.140625" style="237"/>
    <col min="15128" max="15128" width="13.42578125" style="237" customWidth="1"/>
    <col min="15129" max="15132" width="20.140625" style="237" customWidth="1"/>
    <col min="15133" max="15133" width="22.7109375" style="237" customWidth="1"/>
    <col min="15134" max="15134" width="5.7109375" style="237" customWidth="1"/>
    <col min="15135" max="15360" width="9.140625" style="237"/>
    <col min="15361" max="15361" width="3.42578125" style="237" customWidth="1"/>
    <col min="15362" max="15362" width="5" style="237" customWidth="1"/>
    <col min="15363" max="15363" width="25.28515625" style="237" customWidth="1"/>
    <col min="15364" max="15376" width="12.5703125" style="237" customWidth="1"/>
    <col min="15377" max="15377" width="3.42578125" style="237" customWidth="1"/>
    <col min="15378" max="15378" width="12.28515625" style="237" bestFit="1" customWidth="1"/>
    <col min="15379" max="15380" width="9.140625" style="237"/>
    <col min="15381" max="15381" width="15.42578125" style="237" customWidth="1"/>
    <col min="15382" max="15382" width="8" style="237" customWidth="1"/>
    <col min="15383" max="15383" width="9.140625" style="237"/>
    <col min="15384" max="15384" width="13.42578125" style="237" customWidth="1"/>
    <col min="15385" max="15388" width="20.140625" style="237" customWidth="1"/>
    <col min="15389" max="15389" width="22.7109375" style="237" customWidth="1"/>
    <col min="15390" max="15390" width="5.7109375" style="237" customWidth="1"/>
    <col min="15391" max="15616" width="9.140625" style="237"/>
    <col min="15617" max="15617" width="3.42578125" style="237" customWidth="1"/>
    <col min="15618" max="15618" width="5" style="237" customWidth="1"/>
    <col min="15619" max="15619" width="25.28515625" style="237" customWidth="1"/>
    <col min="15620" max="15632" width="12.5703125" style="237" customWidth="1"/>
    <col min="15633" max="15633" width="3.42578125" style="237" customWidth="1"/>
    <col min="15634" max="15634" width="12.28515625" style="237" bestFit="1" customWidth="1"/>
    <col min="15635" max="15636" width="9.140625" style="237"/>
    <col min="15637" max="15637" width="15.42578125" style="237" customWidth="1"/>
    <col min="15638" max="15638" width="8" style="237" customWidth="1"/>
    <col min="15639" max="15639" width="9.140625" style="237"/>
    <col min="15640" max="15640" width="13.42578125" style="237" customWidth="1"/>
    <col min="15641" max="15644" width="20.140625" style="237" customWidth="1"/>
    <col min="15645" max="15645" width="22.7109375" style="237" customWidth="1"/>
    <col min="15646" max="15646" width="5.7109375" style="237" customWidth="1"/>
    <col min="15647" max="15872" width="9.140625" style="237"/>
    <col min="15873" max="15873" width="3.42578125" style="237" customWidth="1"/>
    <col min="15874" max="15874" width="5" style="237" customWidth="1"/>
    <col min="15875" max="15875" width="25.28515625" style="237" customWidth="1"/>
    <col min="15876" max="15888" width="12.5703125" style="237" customWidth="1"/>
    <col min="15889" max="15889" width="3.42578125" style="237" customWidth="1"/>
    <col min="15890" max="15890" width="12.28515625" style="237" bestFit="1" customWidth="1"/>
    <col min="15891" max="15892" width="9.140625" style="237"/>
    <col min="15893" max="15893" width="15.42578125" style="237" customWidth="1"/>
    <col min="15894" max="15894" width="8" style="237" customWidth="1"/>
    <col min="15895" max="15895" width="9.140625" style="237"/>
    <col min="15896" max="15896" width="13.42578125" style="237" customWidth="1"/>
    <col min="15897" max="15900" width="20.140625" style="237" customWidth="1"/>
    <col min="15901" max="15901" width="22.7109375" style="237" customWidth="1"/>
    <col min="15902" max="15902" width="5.7109375" style="237" customWidth="1"/>
    <col min="15903" max="16128" width="9.140625" style="237"/>
    <col min="16129" max="16129" width="3.42578125" style="237" customWidth="1"/>
    <col min="16130" max="16130" width="5" style="237" customWidth="1"/>
    <col min="16131" max="16131" width="25.28515625" style="237" customWidth="1"/>
    <col min="16132" max="16144" width="12.5703125" style="237" customWidth="1"/>
    <col min="16145" max="16145" width="3.42578125" style="237" customWidth="1"/>
    <col min="16146" max="16146" width="12.28515625" style="237" bestFit="1" customWidth="1"/>
    <col min="16147" max="16148" width="9.140625" style="237"/>
    <col min="16149" max="16149" width="15.42578125" style="237" customWidth="1"/>
    <col min="16150" max="16150" width="8" style="237" customWidth="1"/>
    <col min="16151" max="16151" width="9.140625" style="237"/>
    <col min="16152" max="16152" width="13.42578125" style="237" customWidth="1"/>
    <col min="16153" max="16156" width="20.140625" style="237" customWidth="1"/>
    <col min="16157" max="16157" width="22.7109375" style="237" customWidth="1"/>
    <col min="16158" max="16158" width="5.7109375" style="237" customWidth="1"/>
    <col min="16159" max="16384" width="9.140625" style="237"/>
  </cols>
  <sheetData>
    <row r="1" spans="1:33" ht="13.5" customHeight="1">
      <c r="C1" s="237" t="s">
        <v>0</v>
      </c>
      <c r="D1" s="237" t="s">
        <v>0</v>
      </c>
      <c r="E1" s="325" t="s">
        <v>0</v>
      </c>
      <c r="F1" s="325"/>
      <c r="G1" s="325"/>
      <c r="H1" s="326" t="s">
        <v>0</v>
      </c>
      <c r="I1" s="326"/>
      <c r="J1" s="326"/>
      <c r="K1" s="326"/>
      <c r="L1" s="326"/>
      <c r="M1" s="326"/>
      <c r="N1" s="326"/>
      <c r="O1" s="326"/>
      <c r="P1" s="237" t="s">
        <v>0</v>
      </c>
    </row>
    <row r="2" spans="1:33" ht="18.75">
      <c r="B2" s="498" t="s">
        <v>169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W2" s="490"/>
      <c r="X2" s="490"/>
      <c r="Y2" s="490"/>
      <c r="Z2" s="490"/>
      <c r="AA2" s="490"/>
      <c r="AB2" s="490"/>
      <c r="AC2" s="490"/>
    </row>
    <row r="3" spans="1:33" ht="24.75" customHeight="1" thickBot="1">
      <c r="B3" s="327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R3" s="237" t="s">
        <v>0</v>
      </c>
      <c r="W3" s="329"/>
      <c r="X3" s="329"/>
      <c r="Y3" s="329"/>
      <c r="Z3" s="329"/>
      <c r="AA3" s="329"/>
      <c r="AB3" s="329"/>
      <c r="AC3" s="329"/>
    </row>
    <row r="4" spans="1:33" ht="24.75" customHeight="1">
      <c r="A4" s="330"/>
      <c r="B4" s="506" t="s">
        <v>170</v>
      </c>
      <c r="C4" s="507"/>
      <c r="D4" s="331" t="s">
        <v>1</v>
      </c>
      <c r="E4" s="332" t="s">
        <v>2</v>
      </c>
      <c r="F4" s="332" t="s">
        <v>3</v>
      </c>
      <c r="G4" s="332" t="s">
        <v>4</v>
      </c>
      <c r="H4" s="332" t="s">
        <v>5</v>
      </c>
      <c r="I4" s="331" t="s">
        <v>6</v>
      </c>
      <c r="J4" s="331" t="s">
        <v>7</v>
      </c>
      <c r="K4" s="331" t="s">
        <v>8</v>
      </c>
      <c r="L4" s="331" t="s">
        <v>9</v>
      </c>
      <c r="M4" s="331" t="s">
        <v>10</v>
      </c>
      <c r="N4" s="333" t="s">
        <v>11</v>
      </c>
      <c r="O4" s="331" t="s">
        <v>12</v>
      </c>
      <c r="P4" s="334">
        <v>2013</v>
      </c>
      <c r="W4" s="503"/>
      <c r="X4" s="503"/>
      <c r="Y4" s="335"/>
      <c r="Z4" s="335"/>
      <c r="AA4" s="335"/>
      <c r="AB4" s="335"/>
      <c r="AC4" s="336"/>
    </row>
    <row r="5" spans="1:33" ht="24.75" customHeight="1" thickBot="1">
      <c r="A5" s="330"/>
      <c r="B5" s="508"/>
      <c r="C5" s="509"/>
      <c r="D5" s="337" t="s">
        <v>35</v>
      </c>
      <c r="E5" s="337" t="s">
        <v>35</v>
      </c>
      <c r="F5" s="337" t="s">
        <v>35</v>
      </c>
      <c r="G5" s="337" t="s">
        <v>35</v>
      </c>
      <c r="H5" s="337" t="s">
        <v>35</v>
      </c>
      <c r="I5" s="337" t="s">
        <v>35</v>
      </c>
      <c r="J5" s="337" t="s">
        <v>35</v>
      </c>
      <c r="K5" s="337" t="s">
        <v>35</v>
      </c>
      <c r="L5" s="337" t="s">
        <v>35</v>
      </c>
      <c r="M5" s="337" t="s">
        <v>35</v>
      </c>
      <c r="N5" s="337" t="s">
        <v>35</v>
      </c>
      <c r="O5" s="337" t="s">
        <v>35</v>
      </c>
      <c r="P5" s="338" t="s">
        <v>35</v>
      </c>
      <c r="Q5" s="339"/>
      <c r="R5" s="237" t="s">
        <v>0</v>
      </c>
      <c r="W5" s="503"/>
      <c r="X5" s="503"/>
      <c r="Y5" s="340"/>
      <c r="Z5" s="340"/>
      <c r="AA5" s="340"/>
      <c r="AB5" s="340"/>
      <c r="AC5" s="340"/>
    </row>
    <row r="6" spans="1:33" ht="24.75" customHeight="1">
      <c r="A6" s="330"/>
      <c r="B6" s="341"/>
      <c r="C6" s="342" t="s">
        <v>156</v>
      </c>
      <c r="D6" s="343">
        <v>134.65873099999999</v>
      </c>
      <c r="E6" s="344">
        <v>67.272368999999998</v>
      </c>
      <c r="F6" s="344">
        <v>87.825789</v>
      </c>
      <c r="G6" s="344">
        <v>113.045624</v>
      </c>
      <c r="H6" s="344">
        <v>102.659755</v>
      </c>
      <c r="I6" s="344">
        <v>63.274965000000002</v>
      </c>
      <c r="J6" s="344">
        <v>75.003646000000003</v>
      </c>
      <c r="K6" s="344">
        <v>72.431105000000002</v>
      </c>
      <c r="L6" s="344">
        <v>92.722318000000001</v>
      </c>
      <c r="M6" s="344">
        <v>86.472593000000003</v>
      </c>
      <c r="N6" s="344">
        <v>62.337254000000001</v>
      </c>
      <c r="O6" s="344">
        <v>168.82994299999999</v>
      </c>
      <c r="P6" s="345">
        <v>1126.5340920000001</v>
      </c>
      <c r="Q6" s="237" t="s">
        <v>0</v>
      </c>
      <c r="R6" s="237" t="s">
        <v>0</v>
      </c>
      <c r="V6" s="329"/>
      <c r="W6" s="497"/>
      <c r="X6" s="497"/>
      <c r="Y6" s="347"/>
      <c r="Z6" s="347"/>
      <c r="AA6" s="347"/>
      <c r="AB6" s="347"/>
      <c r="AC6" s="347"/>
      <c r="AF6" s="237" t="s">
        <v>0</v>
      </c>
    </row>
    <row r="7" spans="1:33" ht="24.75" customHeight="1">
      <c r="A7" s="330" t="s">
        <v>0</v>
      </c>
      <c r="B7" s="348"/>
      <c r="C7" s="349" t="s">
        <v>157</v>
      </c>
      <c r="D7" s="350">
        <v>103.340852</v>
      </c>
      <c r="E7" s="351">
        <v>77.300578000000002</v>
      </c>
      <c r="F7" s="351">
        <v>45.530793000000003</v>
      </c>
      <c r="G7" s="351">
        <v>28.035312000000001</v>
      </c>
      <c r="H7" s="351">
        <v>48.325285000000001</v>
      </c>
      <c r="I7" s="351">
        <v>76.815714</v>
      </c>
      <c r="J7" s="351">
        <v>187.98468199999999</v>
      </c>
      <c r="K7" s="351">
        <v>181.06805299999999</v>
      </c>
      <c r="L7" s="351">
        <v>221.35521900000001</v>
      </c>
      <c r="M7" s="351">
        <v>191.69973300000001</v>
      </c>
      <c r="N7" s="351">
        <v>174.30204499999999</v>
      </c>
      <c r="O7" s="351">
        <v>188.093805</v>
      </c>
      <c r="P7" s="352">
        <v>1523.852071</v>
      </c>
      <c r="V7" s="329"/>
      <c r="W7" s="497"/>
      <c r="X7" s="497"/>
      <c r="Y7" s="347"/>
      <c r="Z7" s="347"/>
      <c r="AA7" s="347"/>
      <c r="AB7" s="347"/>
      <c r="AC7" s="347"/>
      <c r="AE7" s="237" t="s">
        <v>0</v>
      </c>
    </row>
    <row r="8" spans="1:33" ht="24.75" customHeight="1">
      <c r="A8" s="330"/>
      <c r="B8" s="353"/>
      <c r="C8" s="349" t="s">
        <v>158</v>
      </c>
      <c r="D8" s="350">
        <v>34.656103000000002</v>
      </c>
      <c r="E8" s="351">
        <v>31.571966</v>
      </c>
      <c r="F8" s="351">
        <v>31.415543</v>
      </c>
      <c r="G8" s="351">
        <v>72.655505000000005</v>
      </c>
      <c r="H8" s="351">
        <v>100.81959500000001</v>
      </c>
      <c r="I8" s="351">
        <v>64.287255000000002</v>
      </c>
      <c r="J8" s="351">
        <v>35.53199</v>
      </c>
      <c r="K8" s="351">
        <v>31.154025000000001</v>
      </c>
      <c r="L8" s="351">
        <v>22.339679</v>
      </c>
      <c r="M8" s="351">
        <v>26.661922000000001</v>
      </c>
      <c r="N8" s="351">
        <v>47.501280999999999</v>
      </c>
      <c r="O8" s="351">
        <v>17.882525999999999</v>
      </c>
      <c r="P8" s="352">
        <v>516.47739000000001</v>
      </c>
      <c r="R8" s="237" t="s">
        <v>0</v>
      </c>
      <c r="V8" s="329"/>
      <c r="W8" s="497"/>
      <c r="X8" s="497"/>
      <c r="Y8" s="347"/>
      <c r="Z8" s="347"/>
      <c r="AA8" s="347"/>
      <c r="AB8" s="347"/>
      <c r="AC8" s="347"/>
    </row>
    <row r="9" spans="1:33" ht="24.75" customHeight="1" thickBot="1">
      <c r="A9" s="330"/>
      <c r="B9" s="354" t="s">
        <v>14</v>
      </c>
      <c r="C9" s="355" t="s">
        <v>159</v>
      </c>
      <c r="D9" s="356">
        <v>272.655686</v>
      </c>
      <c r="E9" s="357">
        <v>176.144913</v>
      </c>
      <c r="F9" s="357">
        <v>164.77212499999999</v>
      </c>
      <c r="G9" s="357">
        <v>213.73644100000001</v>
      </c>
      <c r="H9" s="357">
        <v>251.80463499999999</v>
      </c>
      <c r="I9" s="357">
        <v>204.37793400000001</v>
      </c>
      <c r="J9" s="356">
        <v>298.52031799999997</v>
      </c>
      <c r="K9" s="356">
        <v>284.65318300000001</v>
      </c>
      <c r="L9" s="356">
        <v>336.417216</v>
      </c>
      <c r="M9" s="356">
        <v>304.834248</v>
      </c>
      <c r="N9" s="356">
        <v>284.14058</v>
      </c>
      <c r="O9" s="356">
        <v>374.80627399999997</v>
      </c>
      <c r="P9" s="358">
        <v>3166.8635530000001</v>
      </c>
      <c r="R9" s="237" t="s">
        <v>0</v>
      </c>
      <c r="W9" s="495"/>
      <c r="X9" s="495"/>
      <c r="Y9" s="359"/>
      <c r="Z9" s="359"/>
      <c r="AA9" s="359"/>
      <c r="AB9" s="359"/>
      <c r="AC9" s="359"/>
      <c r="AE9" s="237" t="s">
        <v>0</v>
      </c>
      <c r="AG9" s="237" t="s">
        <v>0</v>
      </c>
    </row>
    <row r="10" spans="1:33" ht="24.75" customHeight="1">
      <c r="A10" s="330"/>
      <c r="B10" s="341"/>
      <c r="C10" s="342" t="s">
        <v>166</v>
      </c>
      <c r="D10" s="343">
        <v>350.56659500000001</v>
      </c>
      <c r="E10" s="344">
        <v>428.62610799999999</v>
      </c>
      <c r="F10" s="344">
        <v>478.87381099999999</v>
      </c>
      <c r="G10" s="344">
        <v>471.04566799999998</v>
      </c>
      <c r="H10" s="344">
        <v>415.71573699999999</v>
      </c>
      <c r="I10" s="344">
        <v>334.02036399999997</v>
      </c>
      <c r="J10" s="344">
        <v>269.91760900000003</v>
      </c>
      <c r="K10" s="344">
        <v>270.91732200000001</v>
      </c>
      <c r="L10" s="344">
        <v>236.45566400000001</v>
      </c>
      <c r="M10" s="344">
        <v>334.087917</v>
      </c>
      <c r="N10" s="344">
        <v>422.55345899999998</v>
      </c>
      <c r="O10" s="344">
        <v>193.34333000000001</v>
      </c>
      <c r="P10" s="345">
        <v>4206.1235839999999</v>
      </c>
      <c r="R10" s="237" t="s">
        <v>0</v>
      </c>
      <c r="V10" s="329"/>
      <c r="W10" s="504"/>
      <c r="X10" s="504"/>
      <c r="Y10" s="359"/>
      <c r="Z10" s="359"/>
      <c r="AA10" s="359"/>
      <c r="AB10" s="359"/>
      <c r="AC10" s="359"/>
      <c r="AE10" s="237" t="s">
        <v>0</v>
      </c>
    </row>
    <row r="11" spans="1:33" ht="24.75" customHeight="1">
      <c r="A11" s="330"/>
      <c r="B11" s="348"/>
      <c r="C11" s="349" t="s">
        <v>167</v>
      </c>
      <c r="D11" s="350">
        <v>53.568072999999998</v>
      </c>
      <c r="E11" s="351">
        <v>43.706983000000001</v>
      </c>
      <c r="F11" s="351">
        <v>73.192897000000002</v>
      </c>
      <c r="G11" s="351">
        <v>112.958803</v>
      </c>
      <c r="H11" s="351">
        <v>68.194283999999996</v>
      </c>
      <c r="I11" s="351">
        <v>41.640509999999999</v>
      </c>
      <c r="J11" s="351">
        <v>22.537407999999999</v>
      </c>
      <c r="K11" s="351">
        <v>16.168410999999999</v>
      </c>
      <c r="L11" s="351">
        <v>23.483882999999999</v>
      </c>
      <c r="M11" s="351">
        <v>23.608532</v>
      </c>
      <c r="N11" s="351">
        <v>29.477329000000001</v>
      </c>
      <c r="O11" s="351">
        <v>29.116250999999998</v>
      </c>
      <c r="P11" s="352">
        <v>537.65336400000001</v>
      </c>
      <c r="Q11" s="237" t="s">
        <v>0</v>
      </c>
      <c r="V11" s="329"/>
      <c r="W11" s="504"/>
      <c r="X11" s="504"/>
      <c r="Y11" s="359"/>
      <c r="Z11" s="359"/>
      <c r="AA11" s="359"/>
      <c r="AB11" s="359"/>
      <c r="AC11" s="359"/>
    </row>
    <row r="12" spans="1:33" ht="24.75" customHeight="1">
      <c r="A12" s="330"/>
      <c r="B12" s="353"/>
      <c r="C12" s="349" t="s">
        <v>168</v>
      </c>
      <c r="D12" s="350">
        <v>228.395476</v>
      </c>
      <c r="E12" s="351">
        <v>243.37001599999999</v>
      </c>
      <c r="F12" s="351">
        <v>330.715666</v>
      </c>
      <c r="G12" s="351">
        <v>159.183988</v>
      </c>
      <c r="H12" s="351">
        <v>78.277332000000001</v>
      </c>
      <c r="I12" s="351">
        <v>91.693263999999999</v>
      </c>
      <c r="J12" s="351">
        <v>203.84465399999999</v>
      </c>
      <c r="K12" s="351">
        <v>194.567296</v>
      </c>
      <c r="L12" s="351">
        <v>107.001897</v>
      </c>
      <c r="M12" s="351">
        <v>87.742039000000005</v>
      </c>
      <c r="N12" s="351">
        <v>131.00278700000001</v>
      </c>
      <c r="O12" s="351">
        <v>262.16211800000002</v>
      </c>
      <c r="P12" s="352">
        <v>2117.956533</v>
      </c>
      <c r="R12" s="237" t="s">
        <v>0</v>
      </c>
      <c r="V12" s="329"/>
      <c r="W12" s="504"/>
      <c r="X12" s="504"/>
      <c r="Y12" s="359"/>
      <c r="Z12" s="359"/>
      <c r="AA12" s="359"/>
      <c r="AB12" s="359"/>
      <c r="AC12" s="359"/>
    </row>
    <row r="13" spans="1:33" ht="24.75" customHeight="1" thickBot="1">
      <c r="A13" s="330"/>
      <c r="B13" s="360" t="s">
        <v>15</v>
      </c>
      <c r="C13" s="361" t="s">
        <v>160</v>
      </c>
      <c r="D13" s="362">
        <v>632.53014399999995</v>
      </c>
      <c r="E13" s="363">
        <v>715.70310700000005</v>
      </c>
      <c r="F13" s="363">
        <v>882.782374</v>
      </c>
      <c r="G13" s="363">
        <v>743.18845899999997</v>
      </c>
      <c r="H13" s="363">
        <v>562.18735300000003</v>
      </c>
      <c r="I13" s="363">
        <v>467.35413799999998</v>
      </c>
      <c r="J13" s="362">
        <v>496.29967099999999</v>
      </c>
      <c r="K13" s="362">
        <v>481.653029</v>
      </c>
      <c r="L13" s="362">
        <v>366.94144399999999</v>
      </c>
      <c r="M13" s="362">
        <v>445.43848800000001</v>
      </c>
      <c r="N13" s="362">
        <v>583.03357500000004</v>
      </c>
      <c r="O13" s="362">
        <v>484.62169899999998</v>
      </c>
      <c r="P13" s="364">
        <v>6861.7334810000002</v>
      </c>
      <c r="R13" s="237" t="s">
        <v>0</v>
      </c>
      <c r="W13" s="495"/>
      <c r="X13" s="495"/>
      <c r="Y13" s="359"/>
      <c r="Z13" s="359"/>
      <c r="AA13" s="359"/>
      <c r="AB13" s="359"/>
      <c r="AC13" s="359"/>
    </row>
    <row r="14" spans="1:33" ht="24.75" customHeight="1" thickBot="1">
      <c r="A14" s="330"/>
      <c r="B14" s="365" t="s">
        <v>16</v>
      </c>
      <c r="C14" s="366" t="s">
        <v>161</v>
      </c>
      <c r="D14" s="367">
        <v>359.874458</v>
      </c>
      <c r="E14" s="367">
        <v>539.55819399999996</v>
      </c>
      <c r="F14" s="367">
        <v>718.01024900000004</v>
      </c>
      <c r="G14" s="367">
        <v>529.45201799999995</v>
      </c>
      <c r="H14" s="367">
        <v>310.38271800000001</v>
      </c>
      <c r="I14" s="367">
        <v>262.976204</v>
      </c>
      <c r="J14" s="367">
        <v>197.77935299999999</v>
      </c>
      <c r="K14" s="367">
        <v>196.99984599999999</v>
      </c>
      <c r="L14" s="367">
        <v>30.524228000000001</v>
      </c>
      <c r="M14" s="367">
        <v>140.60424</v>
      </c>
      <c r="N14" s="367">
        <v>298.89299499999998</v>
      </c>
      <c r="O14" s="367">
        <v>109.815425</v>
      </c>
      <c r="P14" s="368">
        <v>3694.8699280000001</v>
      </c>
      <c r="Q14" s="237" t="s">
        <v>0</v>
      </c>
      <c r="S14" s="237" t="s">
        <v>0</v>
      </c>
      <c r="T14" s="237" t="s">
        <v>39</v>
      </c>
      <c r="W14" s="496"/>
      <c r="X14" s="496"/>
      <c r="Y14" s="359"/>
      <c r="Z14" s="359"/>
      <c r="AA14" s="359"/>
      <c r="AB14" s="359"/>
      <c r="AC14" s="359"/>
      <c r="AF14" s="329"/>
    </row>
    <row r="15" spans="1:33" ht="15" customHeight="1" thickBot="1">
      <c r="A15" s="329"/>
      <c r="B15" s="505"/>
      <c r="C15" s="505"/>
      <c r="D15" s="369" t="s">
        <v>0</v>
      </c>
      <c r="E15" s="369" t="s">
        <v>0</v>
      </c>
      <c r="F15" s="369" t="s">
        <v>0</v>
      </c>
      <c r="G15" s="369" t="s">
        <v>0</v>
      </c>
      <c r="H15" s="369" t="s">
        <v>0</v>
      </c>
      <c r="I15" s="369" t="s">
        <v>0</v>
      </c>
      <c r="J15" s="369"/>
      <c r="K15" s="369"/>
      <c r="L15" s="369"/>
      <c r="M15" s="369"/>
      <c r="N15" s="369"/>
      <c r="O15" s="369"/>
      <c r="P15" s="369" t="s">
        <v>0</v>
      </c>
      <c r="Q15" s="329"/>
      <c r="R15" s="237" t="s">
        <v>0</v>
      </c>
      <c r="W15" s="496"/>
      <c r="X15" s="496"/>
      <c r="Y15" s="359"/>
      <c r="Z15" s="359"/>
      <c r="AA15" s="359"/>
      <c r="AB15" s="359"/>
      <c r="AC15" s="359"/>
    </row>
    <row r="16" spans="1:33" ht="24.75" customHeight="1" thickBot="1">
      <c r="A16" s="330"/>
      <c r="B16" s="370"/>
      <c r="C16" s="371" t="s">
        <v>162</v>
      </c>
      <c r="D16" s="372">
        <f>-(D6-D10)</f>
        <v>215.90786400000002</v>
      </c>
      <c r="E16" s="372">
        <f t="shared" ref="E16:P18" si="0">-(E6-E10)</f>
        <v>361.35373900000002</v>
      </c>
      <c r="F16" s="372">
        <f t="shared" si="0"/>
        <v>391.048022</v>
      </c>
      <c r="G16" s="372">
        <f t="shared" si="0"/>
        <v>358.000044</v>
      </c>
      <c r="H16" s="372">
        <f t="shared" si="0"/>
        <v>313.05598199999997</v>
      </c>
      <c r="I16" s="372">
        <f t="shared" si="0"/>
        <v>270.74539899999996</v>
      </c>
      <c r="J16" s="372">
        <f t="shared" si="0"/>
        <v>194.91396300000002</v>
      </c>
      <c r="K16" s="372">
        <f t="shared" si="0"/>
        <v>198.48621700000001</v>
      </c>
      <c r="L16" s="372">
        <f t="shared" si="0"/>
        <v>143.73334600000001</v>
      </c>
      <c r="M16" s="372">
        <f t="shared" si="0"/>
        <v>247.61532399999999</v>
      </c>
      <c r="N16" s="372">
        <f t="shared" si="0"/>
        <v>360.21620499999995</v>
      </c>
      <c r="O16" s="372">
        <f t="shared" si="0"/>
        <v>24.513387000000023</v>
      </c>
      <c r="P16" s="373">
        <f t="shared" si="0"/>
        <v>3079.5894920000001</v>
      </c>
      <c r="R16" s="237" t="s">
        <v>0</v>
      </c>
      <c r="W16" s="496"/>
      <c r="X16" s="496"/>
      <c r="Y16" s="359"/>
      <c r="Z16" s="359"/>
      <c r="AA16" s="359"/>
      <c r="AB16" s="359"/>
      <c r="AC16" s="359"/>
    </row>
    <row r="17" spans="1:29" ht="24.75" customHeight="1" thickBot="1">
      <c r="A17" s="330"/>
      <c r="B17" s="370"/>
      <c r="C17" s="371" t="s">
        <v>163</v>
      </c>
      <c r="D17" s="374">
        <f>-(D7-D11)</f>
        <v>-49.772779</v>
      </c>
      <c r="E17" s="374">
        <f t="shared" si="0"/>
        <v>-33.593595000000001</v>
      </c>
      <c r="F17" s="374">
        <f t="shared" si="0"/>
        <v>27.662103999999999</v>
      </c>
      <c r="G17" s="374">
        <f t="shared" si="0"/>
        <v>84.923490999999999</v>
      </c>
      <c r="H17" s="374">
        <f t="shared" si="0"/>
        <v>19.868998999999995</v>
      </c>
      <c r="I17" s="374">
        <f t="shared" si="0"/>
        <v>-35.175204000000001</v>
      </c>
      <c r="J17" s="374">
        <f t="shared" si="0"/>
        <v>-165.44727399999999</v>
      </c>
      <c r="K17" s="374">
        <f t="shared" si="0"/>
        <v>-164.899642</v>
      </c>
      <c r="L17" s="374">
        <f t="shared" si="0"/>
        <v>-197.87133600000001</v>
      </c>
      <c r="M17" s="374">
        <f t="shared" si="0"/>
        <v>-168.09120100000001</v>
      </c>
      <c r="N17" s="374">
        <f t="shared" si="0"/>
        <v>-144.824716</v>
      </c>
      <c r="O17" s="374">
        <f t="shared" si="0"/>
        <v>-158.977554</v>
      </c>
      <c r="P17" s="375">
        <f t="shared" si="0"/>
        <v>-986.19870700000001</v>
      </c>
      <c r="W17" s="496"/>
      <c r="X17" s="496"/>
      <c r="Y17" s="359"/>
      <c r="Z17" s="359"/>
      <c r="AA17" s="359"/>
      <c r="AB17" s="359"/>
      <c r="AC17" s="359"/>
    </row>
    <row r="18" spans="1:29" ht="24.75" customHeight="1" thickBot="1">
      <c r="A18" s="330"/>
      <c r="B18" s="370"/>
      <c r="C18" s="371" t="s">
        <v>164</v>
      </c>
      <c r="D18" s="374">
        <f>-(D8-D12)</f>
        <v>193.739373</v>
      </c>
      <c r="E18" s="374">
        <f t="shared" si="0"/>
        <v>211.79804999999999</v>
      </c>
      <c r="F18" s="374">
        <f t="shared" si="0"/>
        <v>299.30012299999999</v>
      </c>
      <c r="G18" s="374">
        <f t="shared" si="0"/>
        <v>86.528482999999994</v>
      </c>
      <c r="H18" s="374">
        <f t="shared" si="0"/>
        <v>-22.542263000000005</v>
      </c>
      <c r="I18" s="374">
        <f t="shared" si="0"/>
        <v>27.406008999999997</v>
      </c>
      <c r="J18" s="374">
        <f t="shared" si="0"/>
        <v>168.31266399999998</v>
      </c>
      <c r="K18" s="374">
        <f t="shared" si="0"/>
        <v>163.41327100000001</v>
      </c>
      <c r="L18" s="374">
        <f t="shared" si="0"/>
        <v>84.662217999999996</v>
      </c>
      <c r="M18" s="374">
        <f t="shared" si="0"/>
        <v>61.080117000000001</v>
      </c>
      <c r="N18" s="374">
        <f t="shared" si="0"/>
        <v>83.501506000000006</v>
      </c>
      <c r="O18" s="374">
        <f t="shared" si="0"/>
        <v>244.27959200000004</v>
      </c>
      <c r="P18" s="375">
        <f t="shared" si="0"/>
        <v>1601.479143</v>
      </c>
      <c r="R18" s="237" t="s">
        <v>0</v>
      </c>
      <c r="W18" s="496"/>
      <c r="X18" s="496"/>
      <c r="Y18" s="359"/>
      <c r="Z18" s="359"/>
      <c r="AA18" s="359"/>
      <c r="AB18" s="359"/>
      <c r="AC18" s="359"/>
    </row>
    <row r="19" spans="1:29">
      <c r="B19" s="376"/>
      <c r="C19" s="326"/>
    </row>
    <row r="20" spans="1:29">
      <c r="B20" s="376"/>
      <c r="C20" s="326"/>
    </row>
    <row r="21" spans="1:29">
      <c r="B21" s="376"/>
      <c r="C21" s="326"/>
      <c r="E21" s="237" t="s">
        <v>0</v>
      </c>
      <c r="G21" s="203"/>
    </row>
    <row r="22" spans="1:29">
      <c r="B22" s="376"/>
      <c r="C22" s="326"/>
      <c r="G22" s="203"/>
      <c r="I22" s="237" t="s">
        <v>0</v>
      </c>
      <c r="L22" s="237" t="s">
        <v>0</v>
      </c>
      <c r="N22" s="237" t="s">
        <v>0</v>
      </c>
    </row>
    <row r="23" spans="1:29">
      <c r="F23" s="237" t="s">
        <v>0</v>
      </c>
      <c r="G23" s="203"/>
    </row>
    <row r="24" spans="1:29">
      <c r="G24" s="203"/>
      <c r="I24" s="237" t="s">
        <v>0</v>
      </c>
      <c r="N24" s="237" t="s">
        <v>0</v>
      </c>
    </row>
    <row r="25" spans="1:29">
      <c r="G25" s="203"/>
    </row>
    <row r="26" spans="1:29">
      <c r="G26" s="203"/>
    </row>
  </sheetData>
  <sheetProtection password="DE5A" sheet="1" objects="1" scenarios="1"/>
  <mergeCells count="18">
    <mergeCell ref="B15:C15"/>
    <mergeCell ref="W15:X15"/>
    <mergeCell ref="W16:X16"/>
    <mergeCell ref="W17:X17"/>
    <mergeCell ref="W18:X18"/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zoomScale="50" zoomScaleNormal="50" workbookViewId="0">
      <selection activeCell="Z91" sqref="Z91"/>
    </sheetView>
  </sheetViews>
  <sheetFormatPr defaultRowHeight="12.75"/>
  <cols>
    <col min="1" max="1" width="11.140625" style="377" customWidth="1"/>
    <col min="2" max="2" width="13.140625" style="378" customWidth="1"/>
    <col min="3" max="3" width="12.28515625" style="378" bestFit="1" customWidth="1"/>
    <col min="4" max="28" width="7.7109375" style="378" customWidth="1"/>
    <col min="29" max="256" width="9.140625" style="378"/>
    <col min="257" max="257" width="11.140625" style="378" customWidth="1"/>
    <col min="258" max="258" width="13.140625" style="378" customWidth="1"/>
    <col min="259" max="259" width="12.28515625" style="378" bestFit="1" customWidth="1"/>
    <col min="260" max="284" width="7.7109375" style="378" customWidth="1"/>
    <col min="285" max="512" width="9.140625" style="378"/>
    <col min="513" max="513" width="11.140625" style="378" customWidth="1"/>
    <col min="514" max="514" width="13.140625" style="378" customWidth="1"/>
    <col min="515" max="515" width="12.28515625" style="378" bestFit="1" customWidth="1"/>
    <col min="516" max="540" width="7.7109375" style="378" customWidth="1"/>
    <col min="541" max="768" width="9.140625" style="378"/>
    <col min="769" max="769" width="11.140625" style="378" customWidth="1"/>
    <col min="770" max="770" width="13.140625" style="378" customWidth="1"/>
    <col min="771" max="771" width="12.28515625" style="378" bestFit="1" customWidth="1"/>
    <col min="772" max="796" width="7.7109375" style="378" customWidth="1"/>
    <col min="797" max="1024" width="9.140625" style="378"/>
    <col min="1025" max="1025" width="11.140625" style="378" customWidth="1"/>
    <col min="1026" max="1026" width="13.140625" style="378" customWidth="1"/>
    <col min="1027" max="1027" width="12.28515625" style="378" bestFit="1" customWidth="1"/>
    <col min="1028" max="1052" width="7.7109375" style="378" customWidth="1"/>
    <col min="1053" max="1280" width="9.140625" style="378"/>
    <col min="1281" max="1281" width="11.140625" style="378" customWidth="1"/>
    <col min="1282" max="1282" width="13.140625" style="378" customWidth="1"/>
    <col min="1283" max="1283" width="12.28515625" style="378" bestFit="1" customWidth="1"/>
    <col min="1284" max="1308" width="7.7109375" style="378" customWidth="1"/>
    <col min="1309" max="1536" width="9.140625" style="378"/>
    <col min="1537" max="1537" width="11.140625" style="378" customWidth="1"/>
    <col min="1538" max="1538" width="13.140625" style="378" customWidth="1"/>
    <col min="1539" max="1539" width="12.28515625" style="378" bestFit="1" customWidth="1"/>
    <col min="1540" max="1564" width="7.7109375" style="378" customWidth="1"/>
    <col min="1565" max="1792" width="9.140625" style="378"/>
    <col min="1793" max="1793" width="11.140625" style="378" customWidth="1"/>
    <col min="1794" max="1794" width="13.140625" style="378" customWidth="1"/>
    <col min="1795" max="1795" width="12.28515625" style="378" bestFit="1" customWidth="1"/>
    <col min="1796" max="1820" width="7.7109375" style="378" customWidth="1"/>
    <col min="1821" max="2048" width="9.140625" style="378"/>
    <col min="2049" max="2049" width="11.140625" style="378" customWidth="1"/>
    <col min="2050" max="2050" width="13.140625" style="378" customWidth="1"/>
    <col min="2051" max="2051" width="12.28515625" style="378" bestFit="1" customWidth="1"/>
    <col min="2052" max="2076" width="7.7109375" style="378" customWidth="1"/>
    <col min="2077" max="2304" width="9.140625" style="378"/>
    <col min="2305" max="2305" width="11.140625" style="378" customWidth="1"/>
    <col min="2306" max="2306" width="13.140625" style="378" customWidth="1"/>
    <col min="2307" max="2307" width="12.28515625" style="378" bestFit="1" customWidth="1"/>
    <col min="2308" max="2332" width="7.7109375" style="378" customWidth="1"/>
    <col min="2333" max="2560" width="9.140625" style="378"/>
    <col min="2561" max="2561" width="11.140625" style="378" customWidth="1"/>
    <col min="2562" max="2562" width="13.140625" style="378" customWidth="1"/>
    <col min="2563" max="2563" width="12.28515625" style="378" bestFit="1" customWidth="1"/>
    <col min="2564" max="2588" width="7.7109375" style="378" customWidth="1"/>
    <col min="2589" max="2816" width="9.140625" style="378"/>
    <col min="2817" max="2817" width="11.140625" style="378" customWidth="1"/>
    <col min="2818" max="2818" width="13.140625" style="378" customWidth="1"/>
    <col min="2819" max="2819" width="12.28515625" style="378" bestFit="1" customWidth="1"/>
    <col min="2820" max="2844" width="7.7109375" style="378" customWidth="1"/>
    <col min="2845" max="3072" width="9.140625" style="378"/>
    <col min="3073" max="3073" width="11.140625" style="378" customWidth="1"/>
    <col min="3074" max="3074" width="13.140625" style="378" customWidth="1"/>
    <col min="3075" max="3075" width="12.28515625" style="378" bestFit="1" customWidth="1"/>
    <col min="3076" max="3100" width="7.7109375" style="378" customWidth="1"/>
    <col min="3101" max="3328" width="9.140625" style="378"/>
    <col min="3329" max="3329" width="11.140625" style="378" customWidth="1"/>
    <col min="3330" max="3330" width="13.140625" style="378" customWidth="1"/>
    <col min="3331" max="3331" width="12.28515625" style="378" bestFit="1" customWidth="1"/>
    <col min="3332" max="3356" width="7.7109375" style="378" customWidth="1"/>
    <col min="3357" max="3584" width="9.140625" style="378"/>
    <col min="3585" max="3585" width="11.140625" style="378" customWidth="1"/>
    <col min="3586" max="3586" width="13.140625" style="378" customWidth="1"/>
    <col min="3587" max="3587" width="12.28515625" style="378" bestFit="1" customWidth="1"/>
    <col min="3588" max="3612" width="7.7109375" style="378" customWidth="1"/>
    <col min="3613" max="3840" width="9.140625" style="378"/>
    <col min="3841" max="3841" width="11.140625" style="378" customWidth="1"/>
    <col min="3842" max="3842" width="13.140625" style="378" customWidth="1"/>
    <col min="3843" max="3843" width="12.28515625" style="378" bestFit="1" customWidth="1"/>
    <col min="3844" max="3868" width="7.7109375" style="378" customWidth="1"/>
    <col min="3869" max="4096" width="9.140625" style="378"/>
    <col min="4097" max="4097" width="11.140625" style="378" customWidth="1"/>
    <col min="4098" max="4098" width="13.140625" style="378" customWidth="1"/>
    <col min="4099" max="4099" width="12.28515625" style="378" bestFit="1" customWidth="1"/>
    <col min="4100" max="4124" width="7.7109375" style="378" customWidth="1"/>
    <col min="4125" max="4352" width="9.140625" style="378"/>
    <col min="4353" max="4353" width="11.140625" style="378" customWidth="1"/>
    <col min="4354" max="4354" width="13.140625" style="378" customWidth="1"/>
    <col min="4355" max="4355" width="12.28515625" style="378" bestFit="1" customWidth="1"/>
    <col min="4356" max="4380" width="7.7109375" style="378" customWidth="1"/>
    <col min="4381" max="4608" width="9.140625" style="378"/>
    <col min="4609" max="4609" width="11.140625" style="378" customWidth="1"/>
    <col min="4610" max="4610" width="13.140625" style="378" customWidth="1"/>
    <col min="4611" max="4611" width="12.28515625" style="378" bestFit="1" customWidth="1"/>
    <col min="4612" max="4636" width="7.7109375" style="378" customWidth="1"/>
    <col min="4637" max="4864" width="9.140625" style="378"/>
    <col min="4865" max="4865" width="11.140625" style="378" customWidth="1"/>
    <col min="4866" max="4866" width="13.140625" style="378" customWidth="1"/>
    <col min="4867" max="4867" width="12.28515625" style="378" bestFit="1" customWidth="1"/>
    <col min="4868" max="4892" width="7.7109375" style="378" customWidth="1"/>
    <col min="4893" max="5120" width="9.140625" style="378"/>
    <col min="5121" max="5121" width="11.140625" style="378" customWidth="1"/>
    <col min="5122" max="5122" width="13.140625" style="378" customWidth="1"/>
    <col min="5123" max="5123" width="12.28515625" style="378" bestFit="1" customWidth="1"/>
    <col min="5124" max="5148" width="7.7109375" style="378" customWidth="1"/>
    <col min="5149" max="5376" width="9.140625" style="378"/>
    <col min="5377" max="5377" width="11.140625" style="378" customWidth="1"/>
    <col min="5378" max="5378" width="13.140625" style="378" customWidth="1"/>
    <col min="5379" max="5379" width="12.28515625" style="378" bestFit="1" customWidth="1"/>
    <col min="5380" max="5404" width="7.7109375" style="378" customWidth="1"/>
    <col min="5405" max="5632" width="9.140625" style="378"/>
    <col min="5633" max="5633" width="11.140625" style="378" customWidth="1"/>
    <col min="5634" max="5634" width="13.140625" style="378" customWidth="1"/>
    <col min="5635" max="5635" width="12.28515625" style="378" bestFit="1" customWidth="1"/>
    <col min="5636" max="5660" width="7.7109375" style="378" customWidth="1"/>
    <col min="5661" max="5888" width="9.140625" style="378"/>
    <col min="5889" max="5889" width="11.140625" style="378" customWidth="1"/>
    <col min="5890" max="5890" width="13.140625" style="378" customWidth="1"/>
    <col min="5891" max="5891" width="12.28515625" style="378" bestFit="1" customWidth="1"/>
    <col min="5892" max="5916" width="7.7109375" style="378" customWidth="1"/>
    <col min="5917" max="6144" width="9.140625" style="378"/>
    <col min="6145" max="6145" width="11.140625" style="378" customWidth="1"/>
    <col min="6146" max="6146" width="13.140625" style="378" customWidth="1"/>
    <col min="6147" max="6147" width="12.28515625" style="378" bestFit="1" customWidth="1"/>
    <col min="6148" max="6172" width="7.7109375" style="378" customWidth="1"/>
    <col min="6173" max="6400" width="9.140625" style="378"/>
    <col min="6401" max="6401" width="11.140625" style="378" customWidth="1"/>
    <col min="6402" max="6402" width="13.140625" style="378" customWidth="1"/>
    <col min="6403" max="6403" width="12.28515625" style="378" bestFit="1" customWidth="1"/>
    <col min="6404" max="6428" width="7.7109375" style="378" customWidth="1"/>
    <col min="6429" max="6656" width="9.140625" style="378"/>
    <col min="6657" max="6657" width="11.140625" style="378" customWidth="1"/>
    <col min="6658" max="6658" width="13.140625" style="378" customWidth="1"/>
    <col min="6659" max="6659" width="12.28515625" style="378" bestFit="1" customWidth="1"/>
    <col min="6660" max="6684" width="7.7109375" style="378" customWidth="1"/>
    <col min="6685" max="6912" width="9.140625" style="378"/>
    <col min="6913" max="6913" width="11.140625" style="378" customWidth="1"/>
    <col min="6914" max="6914" width="13.140625" style="378" customWidth="1"/>
    <col min="6915" max="6915" width="12.28515625" style="378" bestFit="1" customWidth="1"/>
    <col min="6916" max="6940" width="7.7109375" style="378" customWidth="1"/>
    <col min="6941" max="7168" width="9.140625" style="378"/>
    <col min="7169" max="7169" width="11.140625" style="378" customWidth="1"/>
    <col min="7170" max="7170" width="13.140625" style="378" customWidth="1"/>
    <col min="7171" max="7171" width="12.28515625" style="378" bestFit="1" customWidth="1"/>
    <col min="7172" max="7196" width="7.7109375" style="378" customWidth="1"/>
    <col min="7197" max="7424" width="9.140625" style="378"/>
    <col min="7425" max="7425" width="11.140625" style="378" customWidth="1"/>
    <col min="7426" max="7426" width="13.140625" style="378" customWidth="1"/>
    <col min="7427" max="7427" width="12.28515625" style="378" bestFit="1" customWidth="1"/>
    <col min="7428" max="7452" width="7.7109375" style="378" customWidth="1"/>
    <col min="7453" max="7680" width="9.140625" style="378"/>
    <col min="7681" max="7681" width="11.140625" style="378" customWidth="1"/>
    <col min="7682" max="7682" width="13.140625" style="378" customWidth="1"/>
    <col min="7683" max="7683" width="12.28515625" style="378" bestFit="1" customWidth="1"/>
    <col min="7684" max="7708" width="7.7109375" style="378" customWidth="1"/>
    <col min="7709" max="7936" width="9.140625" style="378"/>
    <col min="7937" max="7937" width="11.140625" style="378" customWidth="1"/>
    <col min="7938" max="7938" width="13.140625" style="378" customWidth="1"/>
    <col min="7939" max="7939" width="12.28515625" style="378" bestFit="1" customWidth="1"/>
    <col min="7940" max="7964" width="7.7109375" style="378" customWidth="1"/>
    <col min="7965" max="8192" width="9.140625" style="378"/>
    <col min="8193" max="8193" width="11.140625" style="378" customWidth="1"/>
    <col min="8194" max="8194" width="13.140625" style="378" customWidth="1"/>
    <col min="8195" max="8195" width="12.28515625" style="378" bestFit="1" customWidth="1"/>
    <col min="8196" max="8220" width="7.7109375" style="378" customWidth="1"/>
    <col min="8221" max="8448" width="9.140625" style="378"/>
    <col min="8449" max="8449" width="11.140625" style="378" customWidth="1"/>
    <col min="8450" max="8450" width="13.140625" style="378" customWidth="1"/>
    <col min="8451" max="8451" width="12.28515625" style="378" bestFit="1" customWidth="1"/>
    <col min="8452" max="8476" width="7.7109375" style="378" customWidth="1"/>
    <col min="8477" max="8704" width="9.140625" style="378"/>
    <col min="8705" max="8705" width="11.140625" style="378" customWidth="1"/>
    <col min="8706" max="8706" width="13.140625" style="378" customWidth="1"/>
    <col min="8707" max="8707" width="12.28515625" style="378" bestFit="1" customWidth="1"/>
    <col min="8708" max="8732" width="7.7109375" style="378" customWidth="1"/>
    <col min="8733" max="8960" width="9.140625" style="378"/>
    <col min="8961" max="8961" width="11.140625" style="378" customWidth="1"/>
    <col min="8962" max="8962" width="13.140625" style="378" customWidth="1"/>
    <col min="8963" max="8963" width="12.28515625" style="378" bestFit="1" customWidth="1"/>
    <col min="8964" max="8988" width="7.7109375" style="378" customWidth="1"/>
    <col min="8989" max="9216" width="9.140625" style="378"/>
    <col min="9217" max="9217" width="11.140625" style="378" customWidth="1"/>
    <col min="9218" max="9218" width="13.140625" style="378" customWidth="1"/>
    <col min="9219" max="9219" width="12.28515625" style="378" bestFit="1" customWidth="1"/>
    <col min="9220" max="9244" width="7.7109375" style="378" customWidth="1"/>
    <col min="9245" max="9472" width="9.140625" style="378"/>
    <col min="9473" max="9473" width="11.140625" style="378" customWidth="1"/>
    <col min="9474" max="9474" width="13.140625" style="378" customWidth="1"/>
    <col min="9475" max="9475" width="12.28515625" style="378" bestFit="1" customWidth="1"/>
    <col min="9476" max="9500" width="7.7109375" style="378" customWidth="1"/>
    <col min="9501" max="9728" width="9.140625" style="378"/>
    <col min="9729" max="9729" width="11.140625" style="378" customWidth="1"/>
    <col min="9730" max="9730" width="13.140625" style="378" customWidth="1"/>
    <col min="9731" max="9731" width="12.28515625" style="378" bestFit="1" customWidth="1"/>
    <col min="9732" max="9756" width="7.7109375" style="378" customWidth="1"/>
    <col min="9757" max="9984" width="9.140625" style="378"/>
    <col min="9985" max="9985" width="11.140625" style="378" customWidth="1"/>
    <col min="9986" max="9986" width="13.140625" style="378" customWidth="1"/>
    <col min="9987" max="9987" width="12.28515625" style="378" bestFit="1" customWidth="1"/>
    <col min="9988" max="10012" width="7.7109375" style="378" customWidth="1"/>
    <col min="10013" max="10240" width="9.140625" style="378"/>
    <col min="10241" max="10241" width="11.140625" style="378" customWidth="1"/>
    <col min="10242" max="10242" width="13.140625" style="378" customWidth="1"/>
    <col min="10243" max="10243" width="12.28515625" style="378" bestFit="1" customWidth="1"/>
    <col min="10244" max="10268" width="7.7109375" style="378" customWidth="1"/>
    <col min="10269" max="10496" width="9.140625" style="378"/>
    <col min="10497" max="10497" width="11.140625" style="378" customWidth="1"/>
    <col min="10498" max="10498" width="13.140625" style="378" customWidth="1"/>
    <col min="10499" max="10499" width="12.28515625" style="378" bestFit="1" customWidth="1"/>
    <col min="10500" max="10524" width="7.7109375" style="378" customWidth="1"/>
    <col min="10525" max="10752" width="9.140625" style="378"/>
    <col min="10753" max="10753" width="11.140625" style="378" customWidth="1"/>
    <col min="10754" max="10754" width="13.140625" style="378" customWidth="1"/>
    <col min="10755" max="10755" width="12.28515625" style="378" bestFit="1" customWidth="1"/>
    <col min="10756" max="10780" width="7.7109375" style="378" customWidth="1"/>
    <col min="10781" max="11008" width="9.140625" style="378"/>
    <col min="11009" max="11009" width="11.140625" style="378" customWidth="1"/>
    <col min="11010" max="11010" width="13.140625" style="378" customWidth="1"/>
    <col min="11011" max="11011" width="12.28515625" style="378" bestFit="1" customWidth="1"/>
    <col min="11012" max="11036" width="7.7109375" style="378" customWidth="1"/>
    <col min="11037" max="11264" width="9.140625" style="378"/>
    <col min="11265" max="11265" width="11.140625" style="378" customWidth="1"/>
    <col min="11266" max="11266" width="13.140625" style="378" customWidth="1"/>
    <col min="11267" max="11267" width="12.28515625" style="378" bestFit="1" customWidth="1"/>
    <col min="11268" max="11292" width="7.7109375" style="378" customWidth="1"/>
    <col min="11293" max="11520" width="9.140625" style="378"/>
    <col min="11521" max="11521" width="11.140625" style="378" customWidth="1"/>
    <col min="11522" max="11522" width="13.140625" style="378" customWidth="1"/>
    <col min="11523" max="11523" width="12.28515625" style="378" bestFit="1" customWidth="1"/>
    <col min="11524" max="11548" width="7.7109375" style="378" customWidth="1"/>
    <col min="11549" max="11776" width="9.140625" style="378"/>
    <col min="11777" max="11777" width="11.140625" style="378" customWidth="1"/>
    <col min="11778" max="11778" width="13.140625" style="378" customWidth="1"/>
    <col min="11779" max="11779" width="12.28515625" style="378" bestFit="1" customWidth="1"/>
    <col min="11780" max="11804" width="7.7109375" style="378" customWidth="1"/>
    <col min="11805" max="12032" width="9.140625" style="378"/>
    <col min="12033" max="12033" width="11.140625" style="378" customWidth="1"/>
    <col min="12034" max="12034" width="13.140625" style="378" customWidth="1"/>
    <col min="12035" max="12035" width="12.28515625" style="378" bestFit="1" customWidth="1"/>
    <col min="12036" max="12060" width="7.7109375" style="378" customWidth="1"/>
    <col min="12061" max="12288" width="9.140625" style="378"/>
    <col min="12289" max="12289" width="11.140625" style="378" customWidth="1"/>
    <col min="12290" max="12290" width="13.140625" style="378" customWidth="1"/>
    <col min="12291" max="12291" width="12.28515625" style="378" bestFit="1" customWidth="1"/>
    <col min="12292" max="12316" width="7.7109375" style="378" customWidth="1"/>
    <col min="12317" max="12544" width="9.140625" style="378"/>
    <col min="12545" max="12545" width="11.140625" style="378" customWidth="1"/>
    <col min="12546" max="12546" width="13.140625" style="378" customWidth="1"/>
    <col min="12547" max="12547" width="12.28515625" style="378" bestFit="1" customWidth="1"/>
    <col min="12548" max="12572" width="7.7109375" style="378" customWidth="1"/>
    <col min="12573" max="12800" width="9.140625" style="378"/>
    <col min="12801" max="12801" width="11.140625" style="378" customWidth="1"/>
    <col min="12802" max="12802" width="13.140625" style="378" customWidth="1"/>
    <col min="12803" max="12803" width="12.28515625" style="378" bestFit="1" customWidth="1"/>
    <col min="12804" max="12828" width="7.7109375" style="378" customWidth="1"/>
    <col min="12829" max="13056" width="9.140625" style="378"/>
    <col min="13057" max="13057" width="11.140625" style="378" customWidth="1"/>
    <col min="13058" max="13058" width="13.140625" style="378" customWidth="1"/>
    <col min="13059" max="13059" width="12.28515625" style="378" bestFit="1" customWidth="1"/>
    <col min="13060" max="13084" width="7.7109375" style="378" customWidth="1"/>
    <col min="13085" max="13312" width="9.140625" style="378"/>
    <col min="13313" max="13313" width="11.140625" style="378" customWidth="1"/>
    <col min="13314" max="13314" width="13.140625" style="378" customWidth="1"/>
    <col min="13315" max="13315" width="12.28515625" style="378" bestFit="1" customWidth="1"/>
    <col min="13316" max="13340" width="7.7109375" style="378" customWidth="1"/>
    <col min="13341" max="13568" width="9.140625" style="378"/>
    <col min="13569" max="13569" width="11.140625" style="378" customWidth="1"/>
    <col min="13570" max="13570" width="13.140625" style="378" customWidth="1"/>
    <col min="13571" max="13571" width="12.28515625" style="378" bestFit="1" customWidth="1"/>
    <col min="13572" max="13596" width="7.7109375" style="378" customWidth="1"/>
    <col min="13597" max="13824" width="9.140625" style="378"/>
    <col min="13825" max="13825" width="11.140625" style="378" customWidth="1"/>
    <col min="13826" max="13826" width="13.140625" style="378" customWidth="1"/>
    <col min="13827" max="13827" width="12.28515625" style="378" bestFit="1" customWidth="1"/>
    <col min="13828" max="13852" width="7.7109375" style="378" customWidth="1"/>
    <col min="13853" max="14080" width="9.140625" style="378"/>
    <col min="14081" max="14081" width="11.140625" style="378" customWidth="1"/>
    <col min="14082" max="14082" width="13.140625" style="378" customWidth="1"/>
    <col min="14083" max="14083" width="12.28515625" style="378" bestFit="1" customWidth="1"/>
    <col min="14084" max="14108" width="7.7109375" style="378" customWidth="1"/>
    <col min="14109" max="14336" width="9.140625" style="378"/>
    <col min="14337" max="14337" width="11.140625" style="378" customWidth="1"/>
    <col min="14338" max="14338" width="13.140625" style="378" customWidth="1"/>
    <col min="14339" max="14339" width="12.28515625" style="378" bestFit="1" customWidth="1"/>
    <col min="14340" max="14364" width="7.7109375" style="378" customWidth="1"/>
    <col min="14365" max="14592" width="9.140625" style="378"/>
    <col min="14593" max="14593" width="11.140625" style="378" customWidth="1"/>
    <col min="14594" max="14594" width="13.140625" style="378" customWidth="1"/>
    <col min="14595" max="14595" width="12.28515625" style="378" bestFit="1" customWidth="1"/>
    <col min="14596" max="14620" width="7.7109375" style="378" customWidth="1"/>
    <col min="14621" max="14848" width="9.140625" style="378"/>
    <col min="14849" max="14849" width="11.140625" style="378" customWidth="1"/>
    <col min="14850" max="14850" width="13.140625" style="378" customWidth="1"/>
    <col min="14851" max="14851" width="12.28515625" style="378" bestFit="1" customWidth="1"/>
    <col min="14852" max="14876" width="7.7109375" style="378" customWidth="1"/>
    <col min="14877" max="15104" width="9.140625" style="378"/>
    <col min="15105" max="15105" width="11.140625" style="378" customWidth="1"/>
    <col min="15106" max="15106" width="13.140625" style="378" customWidth="1"/>
    <col min="15107" max="15107" width="12.28515625" style="378" bestFit="1" customWidth="1"/>
    <col min="15108" max="15132" width="7.7109375" style="378" customWidth="1"/>
    <col min="15133" max="15360" width="9.140625" style="378"/>
    <col min="15361" max="15361" width="11.140625" style="378" customWidth="1"/>
    <col min="15362" max="15362" width="13.140625" style="378" customWidth="1"/>
    <col min="15363" max="15363" width="12.28515625" style="378" bestFit="1" customWidth="1"/>
    <col min="15364" max="15388" width="7.7109375" style="378" customWidth="1"/>
    <col min="15389" max="15616" width="9.140625" style="378"/>
    <col min="15617" max="15617" width="11.140625" style="378" customWidth="1"/>
    <col min="15618" max="15618" width="13.140625" style="378" customWidth="1"/>
    <col min="15619" max="15619" width="12.28515625" style="378" bestFit="1" customWidth="1"/>
    <col min="15620" max="15644" width="7.7109375" style="378" customWidth="1"/>
    <col min="15645" max="15872" width="9.140625" style="378"/>
    <col min="15873" max="15873" width="11.140625" style="378" customWidth="1"/>
    <col min="15874" max="15874" width="13.140625" style="378" customWidth="1"/>
    <col min="15875" max="15875" width="12.28515625" style="378" bestFit="1" customWidth="1"/>
    <col min="15876" max="15900" width="7.7109375" style="378" customWidth="1"/>
    <col min="15901" max="16128" width="9.140625" style="378"/>
    <col min="16129" max="16129" width="11.140625" style="378" customWidth="1"/>
    <col min="16130" max="16130" width="13.140625" style="378" customWidth="1"/>
    <col min="16131" max="16131" width="12.28515625" style="378" bestFit="1" customWidth="1"/>
    <col min="16132" max="16156" width="7.7109375" style="378" customWidth="1"/>
    <col min="16157" max="16384" width="9.140625" style="378"/>
  </cols>
  <sheetData>
    <row r="1" spans="1:28" ht="15" customHeight="1"/>
    <row r="2" spans="1:28" ht="18" customHeight="1">
      <c r="A2" s="379"/>
      <c r="B2" s="380" t="s">
        <v>149</v>
      </c>
      <c r="C2" s="381"/>
    </row>
    <row r="3" spans="1:28" ht="18" customHeight="1" thickBot="1">
      <c r="A3" s="379"/>
      <c r="B3" s="382"/>
      <c r="C3" s="381"/>
      <c r="AB3" s="383" t="s">
        <v>40</v>
      </c>
    </row>
    <row r="4" spans="1:28" ht="18" customHeight="1">
      <c r="B4" s="384"/>
      <c r="C4" s="385"/>
      <c r="D4" s="386">
        <v>1</v>
      </c>
      <c r="E4" s="386">
        <v>2</v>
      </c>
      <c r="F4" s="386">
        <v>3</v>
      </c>
      <c r="G4" s="386">
        <v>4</v>
      </c>
      <c r="H4" s="386">
        <v>5</v>
      </c>
      <c r="I4" s="386">
        <v>6</v>
      </c>
      <c r="J4" s="386">
        <v>7</v>
      </c>
      <c r="K4" s="386">
        <v>8</v>
      </c>
      <c r="L4" s="386">
        <v>9</v>
      </c>
      <c r="M4" s="386">
        <v>10</v>
      </c>
      <c r="N4" s="386">
        <v>11</v>
      </c>
      <c r="O4" s="386">
        <v>12</v>
      </c>
      <c r="P4" s="386">
        <v>13</v>
      </c>
      <c r="Q4" s="386">
        <v>14</v>
      </c>
      <c r="R4" s="386">
        <v>15</v>
      </c>
      <c r="S4" s="386">
        <v>16</v>
      </c>
      <c r="T4" s="386">
        <v>17</v>
      </c>
      <c r="U4" s="386">
        <v>18</v>
      </c>
      <c r="V4" s="386">
        <v>19</v>
      </c>
      <c r="W4" s="386">
        <v>20</v>
      </c>
      <c r="X4" s="386">
        <v>21</v>
      </c>
      <c r="Y4" s="386">
        <v>22</v>
      </c>
      <c r="Z4" s="386">
        <v>23</v>
      </c>
      <c r="AA4" s="386">
        <v>24</v>
      </c>
      <c r="AB4" s="387" t="s">
        <v>41</v>
      </c>
    </row>
    <row r="5" spans="1:28" ht="18" customHeight="1">
      <c r="B5" s="388" t="s">
        <v>53</v>
      </c>
      <c r="C5" s="389">
        <f>IF('2013_Konzum_Statistika'!D4="","",'2013_Konzum_Statistika'!D4)</f>
        <v>41291</v>
      </c>
      <c r="D5" s="390">
        <v>1288</v>
      </c>
      <c r="E5" s="391">
        <v>1181</v>
      </c>
      <c r="F5" s="391">
        <v>1117</v>
      </c>
      <c r="G5" s="391">
        <v>1104</v>
      </c>
      <c r="H5" s="391">
        <v>1115</v>
      </c>
      <c r="I5" s="391">
        <v>1208</v>
      </c>
      <c r="J5" s="391">
        <v>1336</v>
      </c>
      <c r="K5" s="391">
        <v>1537</v>
      </c>
      <c r="L5" s="391">
        <v>1658</v>
      </c>
      <c r="M5" s="391">
        <v>1740</v>
      </c>
      <c r="N5" s="391">
        <v>1762</v>
      </c>
      <c r="O5" s="391">
        <v>1780</v>
      </c>
      <c r="P5" s="391">
        <v>1756</v>
      </c>
      <c r="Q5" s="391">
        <v>1841</v>
      </c>
      <c r="R5" s="391">
        <v>1843</v>
      </c>
      <c r="S5" s="391">
        <v>1842</v>
      </c>
      <c r="T5" s="391">
        <v>1887</v>
      </c>
      <c r="U5" s="391">
        <v>1957</v>
      </c>
      <c r="V5" s="391">
        <v>1915</v>
      </c>
      <c r="W5" s="391">
        <v>1869</v>
      </c>
      <c r="X5" s="391">
        <v>1800</v>
      </c>
      <c r="Y5" s="391">
        <v>1727</v>
      </c>
      <c r="Z5" s="391">
        <v>1677</v>
      </c>
      <c r="AA5" s="391">
        <v>1529</v>
      </c>
      <c r="AB5" s="392">
        <f>IF($C5="","",SUM(D5:AA5))</f>
        <v>38469</v>
      </c>
    </row>
    <row r="6" spans="1:28" ht="18" customHeight="1">
      <c r="B6" s="388" t="s">
        <v>54</v>
      </c>
      <c r="C6" s="393">
        <f>IF('2013_Konzum_Statistika'!D5="","",'2013_Konzum_Statistika'!D5)</f>
        <v>41326</v>
      </c>
      <c r="D6" s="391">
        <v>1295</v>
      </c>
      <c r="E6" s="391">
        <v>1210</v>
      </c>
      <c r="F6" s="391">
        <v>1147</v>
      </c>
      <c r="G6" s="391">
        <v>1139</v>
      </c>
      <c r="H6" s="391">
        <v>1149</v>
      </c>
      <c r="I6" s="391">
        <v>1239</v>
      </c>
      <c r="J6" s="391">
        <v>1419</v>
      </c>
      <c r="K6" s="391">
        <v>1615</v>
      </c>
      <c r="L6" s="391">
        <v>1723</v>
      </c>
      <c r="M6" s="391">
        <v>1761</v>
      </c>
      <c r="N6" s="391">
        <v>1760</v>
      </c>
      <c r="O6" s="391">
        <v>1759</v>
      </c>
      <c r="P6" s="391">
        <v>1735</v>
      </c>
      <c r="Q6" s="391">
        <v>1792</v>
      </c>
      <c r="R6" s="391">
        <v>1784</v>
      </c>
      <c r="S6" s="391">
        <v>1732</v>
      </c>
      <c r="T6" s="391">
        <v>1728</v>
      </c>
      <c r="U6" s="391">
        <v>1842</v>
      </c>
      <c r="V6" s="391">
        <v>1957</v>
      </c>
      <c r="W6" s="391">
        <v>1868</v>
      </c>
      <c r="X6" s="391">
        <v>1842</v>
      </c>
      <c r="Y6" s="391">
        <v>1761</v>
      </c>
      <c r="Z6" s="391">
        <v>1696</v>
      </c>
      <c r="AA6" s="391">
        <v>1553</v>
      </c>
      <c r="AB6" s="392">
        <f t="shared" ref="AB6:AB16" si="0">IF($C6="","",SUM(D6:AA6))</f>
        <v>38506</v>
      </c>
    </row>
    <row r="7" spans="1:28" ht="18" customHeight="1">
      <c r="B7" s="388" t="s">
        <v>55</v>
      </c>
      <c r="C7" s="393">
        <f>IF('2013_Konzum_Statistika'!D6="","",'2013_Konzum_Statistika'!D6)</f>
        <v>41359</v>
      </c>
      <c r="D7" s="391">
        <v>1303</v>
      </c>
      <c r="E7" s="391">
        <v>1217</v>
      </c>
      <c r="F7" s="391">
        <v>1186</v>
      </c>
      <c r="G7" s="394">
        <v>1163</v>
      </c>
      <c r="H7" s="394">
        <v>1181</v>
      </c>
      <c r="I7" s="394">
        <v>1249</v>
      </c>
      <c r="J7" s="391">
        <v>1434</v>
      </c>
      <c r="K7" s="391">
        <v>1611</v>
      </c>
      <c r="L7" s="391">
        <v>1711</v>
      </c>
      <c r="M7" s="391">
        <v>1779</v>
      </c>
      <c r="N7" s="391">
        <v>1755</v>
      </c>
      <c r="O7" s="391">
        <v>1763</v>
      </c>
      <c r="P7" s="391">
        <v>1748</v>
      </c>
      <c r="Q7" s="391">
        <v>1797</v>
      </c>
      <c r="R7" s="391">
        <v>1762</v>
      </c>
      <c r="S7" s="391">
        <v>1734</v>
      </c>
      <c r="T7" s="391">
        <v>1703</v>
      </c>
      <c r="U7" s="391">
        <v>1743</v>
      </c>
      <c r="V7" s="391">
        <v>1865</v>
      </c>
      <c r="W7" s="391">
        <v>1912</v>
      </c>
      <c r="X7" s="391">
        <v>1831</v>
      </c>
      <c r="Y7" s="391">
        <v>1753</v>
      </c>
      <c r="Z7" s="391">
        <v>1634</v>
      </c>
      <c r="AA7" s="391">
        <v>1467</v>
      </c>
      <c r="AB7" s="392">
        <f t="shared" si="0"/>
        <v>38301</v>
      </c>
    </row>
    <row r="8" spans="1:28" ht="18" customHeight="1">
      <c r="B8" s="388" t="s">
        <v>56</v>
      </c>
      <c r="C8" s="393">
        <f>IF('2013_Konzum_Statistika'!D7="","",'2013_Konzum_Statistika'!D7)</f>
        <v>41367</v>
      </c>
      <c r="D8" s="391">
        <v>1266</v>
      </c>
      <c r="E8" s="391">
        <v>1169</v>
      </c>
      <c r="F8" s="391">
        <v>1117</v>
      </c>
      <c r="G8" s="391">
        <v>1105</v>
      </c>
      <c r="H8" s="391">
        <v>1097</v>
      </c>
      <c r="I8" s="391">
        <v>1177</v>
      </c>
      <c r="J8" s="391">
        <v>1314</v>
      </c>
      <c r="K8" s="391">
        <v>1523</v>
      </c>
      <c r="L8" s="391">
        <v>1626</v>
      </c>
      <c r="M8" s="391">
        <v>1672</v>
      </c>
      <c r="N8" s="391">
        <v>1674</v>
      </c>
      <c r="O8" s="391">
        <v>1667</v>
      </c>
      <c r="P8" s="391">
        <v>1664</v>
      </c>
      <c r="Q8" s="391">
        <v>1655</v>
      </c>
      <c r="R8" s="391">
        <v>1678</v>
      </c>
      <c r="S8" s="391">
        <v>1675</v>
      </c>
      <c r="T8" s="391">
        <v>1623</v>
      </c>
      <c r="U8" s="391">
        <v>1617</v>
      </c>
      <c r="V8" s="391">
        <v>1650</v>
      </c>
      <c r="W8" s="391">
        <v>1767</v>
      </c>
      <c r="X8" s="391">
        <v>1792</v>
      </c>
      <c r="Y8" s="391">
        <v>1703</v>
      </c>
      <c r="Z8" s="391">
        <v>1566</v>
      </c>
      <c r="AA8" s="391">
        <v>1423</v>
      </c>
      <c r="AB8" s="392">
        <f t="shared" si="0"/>
        <v>36220</v>
      </c>
    </row>
    <row r="9" spans="1:28" ht="18" customHeight="1">
      <c r="B9" s="388" t="s">
        <v>57</v>
      </c>
      <c r="C9" s="393">
        <f>IF('2013_Konzum_Statistika'!D8="","",'2013_Konzum_Statistika'!D8)</f>
        <v>41398</v>
      </c>
      <c r="D9" s="391">
        <v>1072</v>
      </c>
      <c r="E9" s="391">
        <v>978</v>
      </c>
      <c r="F9" s="391">
        <v>951</v>
      </c>
      <c r="G9" s="391">
        <v>922</v>
      </c>
      <c r="H9" s="391">
        <v>930</v>
      </c>
      <c r="I9" s="391">
        <v>951</v>
      </c>
      <c r="J9" s="391">
        <v>1053</v>
      </c>
      <c r="K9" s="391">
        <v>1251</v>
      </c>
      <c r="L9" s="391">
        <v>1380</v>
      </c>
      <c r="M9" s="391">
        <v>1462</v>
      </c>
      <c r="N9" s="391">
        <v>1482</v>
      </c>
      <c r="O9" s="391">
        <v>1483</v>
      </c>
      <c r="P9" s="391">
        <v>1485</v>
      </c>
      <c r="Q9" s="391">
        <v>1490</v>
      </c>
      <c r="R9" s="391">
        <v>1520</v>
      </c>
      <c r="S9" s="391">
        <v>1489</v>
      </c>
      <c r="T9" s="391">
        <v>1436</v>
      </c>
      <c r="U9" s="391">
        <v>1395</v>
      </c>
      <c r="V9" s="391">
        <v>1374</v>
      </c>
      <c r="W9" s="391">
        <v>1438</v>
      </c>
      <c r="X9" s="391">
        <v>1615</v>
      </c>
      <c r="Y9" s="391">
        <v>1565</v>
      </c>
      <c r="Z9" s="391">
        <v>1407</v>
      </c>
      <c r="AA9" s="391">
        <v>1243</v>
      </c>
      <c r="AB9" s="392">
        <f t="shared" si="0"/>
        <v>31372</v>
      </c>
    </row>
    <row r="10" spans="1:28" ht="18" customHeight="1">
      <c r="B10" s="388" t="s">
        <v>58</v>
      </c>
      <c r="C10" s="393">
        <f>IF('2013_Konzum_Statistika'!D9="","",'2013_Konzum_Statistika'!D9)</f>
        <v>41444</v>
      </c>
      <c r="D10" s="391">
        <v>1146</v>
      </c>
      <c r="E10" s="391">
        <v>1064</v>
      </c>
      <c r="F10" s="391">
        <v>1004</v>
      </c>
      <c r="G10" s="391">
        <v>989</v>
      </c>
      <c r="H10" s="391">
        <v>990</v>
      </c>
      <c r="I10" s="391">
        <v>1011</v>
      </c>
      <c r="J10" s="391">
        <v>1151</v>
      </c>
      <c r="K10" s="391">
        <v>1344</v>
      </c>
      <c r="L10" s="391">
        <v>1485</v>
      </c>
      <c r="M10" s="391">
        <v>1536</v>
      </c>
      <c r="N10" s="391">
        <v>1579</v>
      </c>
      <c r="O10" s="391">
        <v>1598</v>
      </c>
      <c r="P10" s="391">
        <v>1612</v>
      </c>
      <c r="Q10" s="391">
        <v>1618</v>
      </c>
      <c r="R10" s="391">
        <v>1676</v>
      </c>
      <c r="S10" s="391">
        <v>1625</v>
      </c>
      <c r="T10" s="391">
        <v>1590</v>
      </c>
      <c r="U10" s="391">
        <v>1528</v>
      </c>
      <c r="V10" s="391">
        <v>1479</v>
      </c>
      <c r="W10" s="391">
        <v>1470</v>
      </c>
      <c r="X10" s="391">
        <v>1521</v>
      </c>
      <c r="Y10" s="391">
        <v>1621</v>
      </c>
      <c r="Z10" s="391">
        <v>1520</v>
      </c>
      <c r="AA10" s="391">
        <v>1367</v>
      </c>
      <c r="AB10" s="392">
        <f t="shared" si="0"/>
        <v>33524</v>
      </c>
    </row>
    <row r="11" spans="1:28" ht="18" customHeight="1">
      <c r="B11" s="388" t="s">
        <v>59</v>
      </c>
      <c r="C11" s="393">
        <f>IF('2013_Konzum_Statistika'!D10="","",'2013_Konzum_Statistika'!D10)</f>
        <v>41484</v>
      </c>
      <c r="D11" s="391">
        <v>1204</v>
      </c>
      <c r="E11" s="391">
        <v>1114</v>
      </c>
      <c r="F11" s="391">
        <v>1092</v>
      </c>
      <c r="G11" s="391">
        <v>1044</v>
      </c>
      <c r="H11" s="391">
        <v>1016</v>
      </c>
      <c r="I11" s="391">
        <v>1016</v>
      </c>
      <c r="J11" s="391">
        <v>1138</v>
      </c>
      <c r="K11" s="391">
        <v>1335</v>
      </c>
      <c r="L11" s="391">
        <v>1478</v>
      </c>
      <c r="M11" s="391">
        <v>1564</v>
      </c>
      <c r="N11" s="391">
        <v>1617</v>
      </c>
      <c r="O11" s="391">
        <v>1675</v>
      </c>
      <c r="P11" s="391">
        <v>1695</v>
      </c>
      <c r="Q11" s="391">
        <v>1685</v>
      </c>
      <c r="R11" s="391">
        <v>1716</v>
      </c>
      <c r="S11" s="391">
        <v>1678</v>
      </c>
      <c r="T11" s="391">
        <v>1630</v>
      </c>
      <c r="U11" s="391">
        <v>1587</v>
      </c>
      <c r="V11" s="391">
        <v>1578</v>
      </c>
      <c r="W11" s="391">
        <v>1613</v>
      </c>
      <c r="X11" s="391">
        <v>1644</v>
      </c>
      <c r="Y11" s="391">
        <v>1669</v>
      </c>
      <c r="Z11" s="391">
        <v>1526</v>
      </c>
      <c r="AA11" s="391">
        <v>1403</v>
      </c>
      <c r="AB11" s="392">
        <f t="shared" si="0"/>
        <v>34717</v>
      </c>
    </row>
    <row r="12" spans="1:28" ht="18" customHeight="1">
      <c r="B12" s="388" t="s">
        <v>181</v>
      </c>
      <c r="C12" s="393">
        <f>IF('2013_Konzum_Statistika'!D11="","",'2013_Konzum_Statistika'!D11)</f>
        <v>41493</v>
      </c>
      <c r="D12" s="391">
        <v>1260</v>
      </c>
      <c r="E12" s="391">
        <v>1160</v>
      </c>
      <c r="F12" s="391">
        <v>1106</v>
      </c>
      <c r="G12" s="391">
        <v>1091</v>
      </c>
      <c r="H12" s="391">
        <v>1058</v>
      </c>
      <c r="I12" s="391">
        <v>1064</v>
      </c>
      <c r="J12" s="391">
        <v>1167</v>
      </c>
      <c r="K12" s="391">
        <v>1354</v>
      </c>
      <c r="L12" s="391">
        <v>1473</v>
      </c>
      <c r="M12" s="391">
        <v>1559</v>
      </c>
      <c r="N12" s="391">
        <v>1613</v>
      </c>
      <c r="O12" s="391">
        <v>1667</v>
      </c>
      <c r="P12" s="391">
        <v>1702</v>
      </c>
      <c r="Q12" s="391">
        <v>1718</v>
      </c>
      <c r="R12" s="391">
        <v>1756</v>
      </c>
      <c r="S12" s="391">
        <v>1748</v>
      </c>
      <c r="T12" s="391">
        <v>1704</v>
      </c>
      <c r="U12" s="391">
        <v>1668</v>
      </c>
      <c r="V12" s="391">
        <v>1663</v>
      </c>
      <c r="W12" s="391">
        <v>1692</v>
      </c>
      <c r="X12" s="391">
        <v>1739</v>
      </c>
      <c r="Y12" s="391">
        <v>1760</v>
      </c>
      <c r="Z12" s="391">
        <v>1641</v>
      </c>
      <c r="AA12" s="391">
        <v>1501</v>
      </c>
      <c r="AB12" s="392">
        <f t="shared" si="0"/>
        <v>35864</v>
      </c>
    </row>
    <row r="13" spans="1:28" ht="18" customHeight="1">
      <c r="B13" s="388" t="s">
        <v>60</v>
      </c>
      <c r="C13" s="393">
        <f>IF('2013_Konzum_Statistika'!D12="","",'2013_Konzum_Statistika'!D12)</f>
        <v>41543</v>
      </c>
      <c r="D13" s="391">
        <v>1109</v>
      </c>
      <c r="E13" s="391">
        <v>1026</v>
      </c>
      <c r="F13" s="391">
        <v>986</v>
      </c>
      <c r="G13" s="391">
        <v>967</v>
      </c>
      <c r="H13" s="391">
        <v>983</v>
      </c>
      <c r="I13" s="391">
        <v>1034</v>
      </c>
      <c r="J13" s="391">
        <v>1187</v>
      </c>
      <c r="K13" s="391">
        <v>1374</v>
      </c>
      <c r="L13" s="391">
        <v>1458</v>
      </c>
      <c r="M13" s="391">
        <v>1497</v>
      </c>
      <c r="N13" s="391">
        <v>1477</v>
      </c>
      <c r="O13" s="391">
        <v>1482</v>
      </c>
      <c r="P13" s="391">
        <v>1461</v>
      </c>
      <c r="Q13" s="391">
        <v>1463</v>
      </c>
      <c r="R13" s="391">
        <v>1511</v>
      </c>
      <c r="S13" s="391">
        <v>1485</v>
      </c>
      <c r="T13" s="391">
        <v>1461</v>
      </c>
      <c r="U13" s="391">
        <v>1417</v>
      </c>
      <c r="V13" s="391">
        <v>1499</v>
      </c>
      <c r="W13" s="391">
        <v>1728</v>
      </c>
      <c r="X13" s="391">
        <v>1662</v>
      </c>
      <c r="Y13" s="391">
        <v>1548</v>
      </c>
      <c r="Z13" s="391">
        <v>1374</v>
      </c>
      <c r="AA13" s="391">
        <v>1227</v>
      </c>
      <c r="AB13" s="392">
        <f t="shared" si="0"/>
        <v>32416</v>
      </c>
    </row>
    <row r="14" spans="1:28" ht="18" customHeight="1">
      <c r="B14" s="388" t="s">
        <v>61</v>
      </c>
      <c r="C14" s="393">
        <f>IF('2013_Konzum_Statistika'!D13="","",'2013_Konzum_Statistika'!D13)</f>
        <v>41561</v>
      </c>
      <c r="D14" s="391">
        <v>1126</v>
      </c>
      <c r="E14" s="391">
        <v>1040</v>
      </c>
      <c r="F14" s="391">
        <v>1002</v>
      </c>
      <c r="G14" s="391">
        <v>985</v>
      </c>
      <c r="H14" s="391">
        <v>999</v>
      </c>
      <c r="I14" s="391">
        <v>1076</v>
      </c>
      <c r="J14" s="391">
        <v>1237</v>
      </c>
      <c r="K14" s="391">
        <v>1421</v>
      </c>
      <c r="L14" s="391">
        <v>1508</v>
      </c>
      <c r="M14" s="391">
        <v>1530</v>
      </c>
      <c r="N14" s="391">
        <v>1518</v>
      </c>
      <c r="O14" s="391">
        <v>1520</v>
      </c>
      <c r="P14" s="391">
        <v>1503</v>
      </c>
      <c r="Q14" s="391">
        <v>1517</v>
      </c>
      <c r="R14" s="391">
        <v>1564</v>
      </c>
      <c r="S14" s="391">
        <v>1556</v>
      </c>
      <c r="T14" s="391">
        <v>1544</v>
      </c>
      <c r="U14" s="391">
        <v>1549</v>
      </c>
      <c r="V14" s="391">
        <v>1766</v>
      </c>
      <c r="W14" s="391">
        <v>1849</v>
      </c>
      <c r="X14" s="391">
        <v>1769</v>
      </c>
      <c r="Y14" s="391">
        <v>1662</v>
      </c>
      <c r="Z14" s="391">
        <v>1500</v>
      </c>
      <c r="AA14" s="391">
        <v>1340</v>
      </c>
      <c r="AB14" s="392">
        <f t="shared" si="0"/>
        <v>34081</v>
      </c>
    </row>
    <row r="15" spans="1:28" ht="18" customHeight="1">
      <c r="B15" s="388" t="s">
        <v>62</v>
      </c>
      <c r="C15" s="393">
        <f>IF('2013_Konzum_Statistika'!D14="","",'2013_Konzum_Statistika'!D14)</f>
        <v>41608</v>
      </c>
      <c r="D15" s="391">
        <v>1345.7639999999999</v>
      </c>
      <c r="E15" s="391">
        <v>1247.819</v>
      </c>
      <c r="F15" s="391">
        <v>1201.597</v>
      </c>
      <c r="G15" s="391">
        <v>1185.213</v>
      </c>
      <c r="H15" s="391">
        <v>1175.1949999999999</v>
      </c>
      <c r="I15" s="391">
        <v>1226.117</v>
      </c>
      <c r="J15" s="391">
        <v>1341.383</v>
      </c>
      <c r="K15" s="391">
        <v>1500.845</v>
      </c>
      <c r="L15" s="391">
        <v>1671.818</v>
      </c>
      <c r="M15" s="391">
        <v>1781.7159999999999</v>
      </c>
      <c r="N15" s="391">
        <v>1777.617</v>
      </c>
      <c r="O15" s="391">
        <v>1776.2080000000001</v>
      </c>
      <c r="P15" s="391">
        <v>1760.9580000000001</v>
      </c>
      <c r="Q15" s="391">
        <v>1815.6130000000001</v>
      </c>
      <c r="R15" s="391">
        <v>1806.3230000000001</v>
      </c>
      <c r="S15" s="391">
        <v>1801.1869999999999</v>
      </c>
      <c r="T15" s="391">
        <v>1895.0129999999999</v>
      </c>
      <c r="U15" s="391">
        <v>1974.8879999999999</v>
      </c>
      <c r="V15" s="391">
        <v>1911.3710000000001</v>
      </c>
      <c r="W15" s="391">
        <v>1878.4680000000001</v>
      </c>
      <c r="X15" s="391">
        <v>1818.559</v>
      </c>
      <c r="Y15" s="391">
        <v>1703.8969999999999</v>
      </c>
      <c r="Z15" s="391">
        <v>1600.6880000000001</v>
      </c>
      <c r="AA15" s="391">
        <v>1478.229</v>
      </c>
      <c r="AB15" s="392">
        <f t="shared" si="0"/>
        <v>38676.485999999997</v>
      </c>
    </row>
    <row r="16" spans="1:28" ht="18" customHeight="1" thickBot="1">
      <c r="B16" s="395" t="s">
        <v>63</v>
      </c>
      <c r="C16" s="396">
        <f>IF('2013_Konzum_Statistika'!D15="","",'2013_Konzum_Statistika'!D15)</f>
        <v>41632</v>
      </c>
      <c r="D16" s="397">
        <v>1381.096</v>
      </c>
      <c r="E16" s="397">
        <v>1281.6759999999999</v>
      </c>
      <c r="F16" s="397">
        <v>1217.415</v>
      </c>
      <c r="G16" s="397">
        <v>1201.412</v>
      </c>
      <c r="H16" s="397">
        <v>1196.7339999999999</v>
      </c>
      <c r="I16" s="397">
        <v>1283.961</v>
      </c>
      <c r="J16" s="397">
        <v>1483.0740000000001</v>
      </c>
      <c r="K16" s="397">
        <v>1687.2139999999999</v>
      </c>
      <c r="L16" s="397">
        <v>1827.8979999999999</v>
      </c>
      <c r="M16" s="397">
        <v>1866.596</v>
      </c>
      <c r="N16" s="397">
        <v>1856.6020000000001</v>
      </c>
      <c r="O16" s="397">
        <v>1831.77</v>
      </c>
      <c r="P16" s="397">
        <v>1801.616</v>
      </c>
      <c r="Q16" s="397">
        <v>1832.885</v>
      </c>
      <c r="R16" s="397">
        <v>1834.752</v>
      </c>
      <c r="S16" s="397">
        <v>1847.7739999999999</v>
      </c>
      <c r="T16" s="397">
        <v>1964.712</v>
      </c>
      <c r="U16" s="397">
        <v>2074.1970000000001</v>
      </c>
      <c r="V16" s="397">
        <v>2020.2329999999999</v>
      </c>
      <c r="W16" s="397">
        <v>1993.431</v>
      </c>
      <c r="X16" s="397">
        <v>1935.21</v>
      </c>
      <c r="Y16" s="397">
        <v>1846.751</v>
      </c>
      <c r="Z16" s="397">
        <v>1747.3309999999999</v>
      </c>
      <c r="AA16" s="397">
        <v>1585.075</v>
      </c>
      <c r="AB16" s="398">
        <f t="shared" si="0"/>
        <v>40599.414999999986</v>
      </c>
    </row>
    <row r="17" spans="1:28" ht="9.9499999999999993" customHeight="1"/>
    <row r="18" spans="1:28" ht="9.9499999999999993" customHeight="1">
      <c r="U18" s="378" t="s">
        <v>0</v>
      </c>
    </row>
    <row r="19" spans="1:28" ht="9.9499999999999993" customHeight="1"/>
    <row r="20" spans="1:28" ht="18" customHeight="1">
      <c r="A20" s="379"/>
      <c r="B20" s="380" t="s">
        <v>150</v>
      </c>
      <c r="C20" s="381"/>
    </row>
    <row r="21" spans="1:28" ht="18" customHeight="1" thickBot="1">
      <c r="A21" s="379"/>
      <c r="B21" s="382"/>
      <c r="C21" s="381"/>
      <c r="AB21" s="383" t="s">
        <v>40</v>
      </c>
    </row>
    <row r="22" spans="1:28" ht="18" customHeight="1">
      <c r="B22" s="384"/>
      <c r="C22" s="385"/>
      <c r="D22" s="386">
        <v>1</v>
      </c>
      <c r="E22" s="386">
        <v>2</v>
      </c>
      <c r="F22" s="386">
        <v>3</v>
      </c>
      <c r="G22" s="386">
        <v>4</v>
      </c>
      <c r="H22" s="386">
        <v>5</v>
      </c>
      <c r="I22" s="386">
        <v>6</v>
      </c>
      <c r="J22" s="386">
        <v>7</v>
      </c>
      <c r="K22" s="386">
        <v>8</v>
      </c>
      <c r="L22" s="386">
        <v>9</v>
      </c>
      <c r="M22" s="386">
        <v>10</v>
      </c>
      <c r="N22" s="386">
        <v>11</v>
      </c>
      <c r="O22" s="386">
        <v>12</v>
      </c>
      <c r="P22" s="386">
        <v>13</v>
      </c>
      <c r="Q22" s="386">
        <v>14</v>
      </c>
      <c r="R22" s="386">
        <v>15</v>
      </c>
      <c r="S22" s="386">
        <v>16</v>
      </c>
      <c r="T22" s="386">
        <v>17</v>
      </c>
      <c r="U22" s="386">
        <v>18</v>
      </c>
      <c r="V22" s="386">
        <v>19</v>
      </c>
      <c r="W22" s="386">
        <v>20</v>
      </c>
      <c r="X22" s="386">
        <v>21</v>
      </c>
      <c r="Y22" s="386">
        <v>22</v>
      </c>
      <c r="Z22" s="386">
        <v>23</v>
      </c>
      <c r="AA22" s="386">
        <v>24</v>
      </c>
      <c r="AB22" s="387" t="s">
        <v>41</v>
      </c>
    </row>
    <row r="23" spans="1:28" ht="18" customHeight="1">
      <c r="B23" s="388" t="s">
        <v>53</v>
      </c>
      <c r="C23" s="389">
        <f>IF('2013_Konzum_Statistika'!G4="","",'2013_Konzum_Statistika'!G4)</f>
        <v>41295</v>
      </c>
      <c r="D23" s="390">
        <v>1186</v>
      </c>
      <c r="E23" s="391">
        <v>1104</v>
      </c>
      <c r="F23" s="391">
        <v>1057</v>
      </c>
      <c r="G23" s="391">
        <v>1041</v>
      </c>
      <c r="H23" s="391">
        <v>1043</v>
      </c>
      <c r="I23" s="391">
        <v>1110</v>
      </c>
      <c r="J23" s="391">
        <v>1303</v>
      </c>
      <c r="K23" s="391">
        <v>1467</v>
      </c>
      <c r="L23" s="391">
        <v>1609</v>
      </c>
      <c r="M23" s="391">
        <v>1677</v>
      </c>
      <c r="N23" s="391">
        <v>1678</v>
      </c>
      <c r="O23" s="391">
        <v>1673</v>
      </c>
      <c r="P23" s="391">
        <v>1662</v>
      </c>
      <c r="Q23" s="391">
        <v>1694</v>
      </c>
      <c r="R23" s="391">
        <v>1696</v>
      </c>
      <c r="S23" s="391">
        <v>1681</v>
      </c>
      <c r="T23" s="391">
        <v>1699</v>
      </c>
      <c r="U23" s="391">
        <v>1825</v>
      </c>
      <c r="V23" s="391">
        <v>1803</v>
      </c>
      <c r="W23" s="391">
        <v>1775</v>
      </c>
      <c r="X23" s="391">
        <v>1720</v>
      </c>
      <c r="Y23" s="391">
        <v>1628</v>
      </c>
      <c r="Z23" s="391">
        <v>1546</v>
      </c>
      <c r="AA23" s="391">
        <v>1403</v>
      </c>
      <c r="AB23" s="392">
        <f>IF($C23="","",SUM(D23:AA23))</f>
        <v>36080</v>
      </c>
    </row>
    <row r="24" spans="1:28" ht="18" customHeight="1">
      <c r="B24" s="388" t="s">
        <v>54</v>
      </c>
      <c r="C24" s="393">
        <f>IF('2013_Konzum_Statistika'!G5="","",'2013_Konzum_Statistika'!G5)</f>
        <v>41332</v>
      </c>
      <c r="D24" s="391">
        <v>1218</v>
      </c>
      <c r="E24" s="391">
        <v>1120</v>
      </c>
      <c r="F24" s="391">
        <v>1069</v>
      </c>
      <c r="G24" s="391">
        <v>1047</v>
      </c>
      <c r="H24" s="391">
        <v>1060</v>
      </c>
      <c r="I24" s="391">
        <v>1145</v>
      </c>
      <c r="J24" s="391">
        <v>1336</v>
      </c>
      <c r="K24" s="391">
        <v>1504</v>
      </c>
      <c r="L24" s="391">
        <v>1623</v>
      </c>
      <c r="M24" s="391">
        <v>1716</v>
      </c>
      <c r="N24" s="391">
        <v>1660</v>
      </c>
      <c r="O24" s="391">
        <v>1654</v>
      </c>
      <c r="P24" s="391">
        <v>1618</v>
      </c>
      <c r="Q24" s="391">
        <v>1677</v>
      </c>
      <c r="R24" s="391">
        <v>1682</v>
      </c>
      <c r="S24" s="391">
        <v>1637</v>
      </c>
      <c r="T24" s="391">
        <v>1642</v>
      </c>
      <c r="U24" s="391">
        <v>1730</v>
      </c>
      <c r="V24" s="391">
        <v>1825</v>
      </c>
      <c r="W24" s="391">
        <v>1804</v>
      </c>
      <c r="X24" s="391">
        <v>1731</v>
      </c>
      <c r="Y24" s="391">
        <v>1648</v>
      </c>
      <c r="Z24" s="391">
        <v>1564</v>
      </c>
      <c r="AA24" s="391">
        <v>1393</v>
      </c>
      <c r="AB24" s="392">
        <f t="shared" ref="AB24:AB34" si="1">IF($C24="","",SUM(D24:AA24))</f>
        <v>36103</v>
      </c>
    </row>
    <row r="25" spans="1:28" ht="18" customHeight="1">
      <c r="B25" s="388" t="s">
        <v>55</v>
      </c>
      <c r="C25" s="393">
        <f>IF('2013_Konzum_Statistika'!G6="","",'2013_Konzum_Statistika'!G6)</f>
        <v>41343</v>
      </c>
      <c r="D25" s="391">
        <v>1139</v>
      </c>
      <c r="E25" s="391">
        <v>1069</v>
      </c>
      <c r="F25" s="391">
        <v>1025</v>
      </c>
      <c r="G25" s="394">
        <v>994</v>
      </c>
      <c r="H25" s="394">
        <v>1000</v>
      </c>
      <c r="I25" s="394">
        <v>1015</v>
      </c>
      <c r="J25" s="391">
        <v>1061</v>
      </c>
      <c r="K25" s="391">
        <v>1208</v>
      </c>
      <c r="L25" s="391">
        <v>1362</v>
      </c>
      <c r="M25" s="391">
        <v>1464</v>
      </c>
      <c r="N25" s="391">
        <v>1492</v>
      </c>
      <c r="O25" s="391">
        <v>1494</v>
      </c>
      <c r="P25" s="391">
        <v>1472</v>
      </c>
      <c r="Q25" s="391">
        <v>1437</v>
      </c>
      <c r="R25" s="391">
        <v>1386</v>
      </c>
      <c r="S25" s="391">
        <v>1379</v>
      </c>
      <c r="T25" s="391">
        <v>1403</v>
      </c>
      <c r="U25" s="391">
        <v>1486</v>
      </c>
      <c r="V25" s="391">
        <v>1663</v>
      </c>
      <c r="W25" s="391">
        <v>1704</v>
      </c>
      <c r="X25" s="391">
        <v>1654</v>
      </c>
      <c r="Y25" s="391">
        <v>1535</v>
      </c>
      <c r="Z25" s="391">
        <v>1377</v>
      </c>
      <c r="AA25" s="391">
        <v>1235</v>
      </c>
      <c r="AB25" s="392">
        <f t="shared" si="1"/>
        <v>32054</v>
      </c>
    </row>
    <row r="26" spans="1:28" ht="18" customHeight="1">
      <c r="B26" s="388" t="s">
        <v>56</v>
      </c>
      <c r="C26" s="393">
        <f>IF('2013_Konzum_Statistika'!G7="","",'2013_Konzum_Statistika'!G7)</f>
        <v>41386</v>
      </c>
      <c r="D26" s="391">
        <v>1007</v>
      </c>
      <c r="E26" s="391">
        <v>931</v>
      </c>
      <c r="F26" s="391">
        <v>903</v>
      </c>
      <c r="G26" s="391">
        <v>881</v>
      </c>
      <c r="H26" s="391">
        <v>902</v>
      </c>
      <c r="I26" s="391">
        <v>960</v>
      </c>
      <c r="J26" s="391">
        <v>1128</v>
      </c>
      <c r="K26" s="391">
        <v>1342</v>
      </c>
      <c r="L26" s="391">
        <v>1438</v>
      </c>
      <c r="M26" s="391">
        <v>1465</v>
      </c>
      <c r="N26" s="391">
        <v>1462</v>
      </c>
      <c r="O26" s="391">
        <v>1456</v>
      </c>
      <c r="P26" s="391">
        <v>1443</v>
      </c>
      <c r="Q26" s="391">
        <v>1430</v>
      </c>
      <c r="R26" s="391">
        <v>1470</v>
      </c>
      <c r="S26" s="391">
        <v>1443</v>
      </c>
      <c r="T26" s="391">
        <v>1412</v>
      </c>
      <c r="U26" s="391">
        <v>1383</v>
      </c>
      <c r="V26" s="391">
        <v>1389</v>
      </c>
      <c r="W26" s="391">
        <v>1500</v>
      </c>
      <c r="X26" s="391">
        <v>1625</v>
      </c>
      <c r="Y26" s="391">
        <v>1536</v>
      </c>
      <c r="Z26" s="391">
        <v>1367</v>
      </c>
      <c r="AA26" s="391">
        <v>1215</v>
      </c>
      <c r="AB26" s="392">
        <f t="shared" si="1"/>
        <v>31088</v>
      </c>
    </row>
    <row r="27" spans="1:28" ht="18" customHeight="1">
      <c r="B27" s="388" t="s">
        <v>57</v>
      </c>
      <c r="C27" s="393">
        <f>IF('2013_Konzum_Statistika'!G8="","",'2013_Konzum_Statistika'!G8)</f>
        <v>41396</v>
      </c>
      <c r="D27" s="391">
        <v>1011</v>
      </c>
      <c r="E27" s="391">
        <v>916</v>
      </c>
      <c r="F27" s="391">
        <v>888</v>
      </c>
      <c r="G27" s="391">
        <v>870</v>
      </c>
      <c r="H27" s="391">
        <v>877</v>
      </c>
      <c r="I27" s="391">
        <v>866</v>
      </c>
      <c r="J27" s="391">
        <v>972</v>
      </c>
      <c r="K27" s="391">
        <v>1139</v>
      </c>
      <c r="L27" s="391">
        <v>1282</v>
      </c>
      <c r="M27" s="391">
        <v>1360</v>
      </c>
      <c r="N27" s="391">
        <v>1394</v>
      </c>
      <c r="O27" s="391">
        <v>1382</v>
      </c>
      <c r="P27" s="391">
        <v>1390</v>
      </c>
      <c r="Q27" s="391">
        <v>1396</v>
      </c>
      <c r="R27" s="391">
        <v>1422</v>
      </c>
      <c r="S27" s="391">
        <v>1398</v>
      </c>
      <c r="T27" s="391">
        <v>1342</v>
      </c>
      <c r="U27" s="391">
        <v>1304</v>
      </c>
      <c r="V27" s="391">
        <v>1296</v>
      </c>
      <c r="W27" s="391">
        <v>1342</v>
      </c>
      <c r="X27" s="391">
        <v>1512</v>
      </c>
      <c r="Y27" s="391">
        <v>1476</v>
      </c>
      <c r="Z27" s="391">
        <v>1345</v>
      </c>
      <c r="AA27" s="391">
        <v>1174</v>
      </c>
      <c r="AB27" s="392">
        <f t="shared" si="1"/>
        <v>29354</v>
      </c>
    </row>
    <row r="28" spans="1:28" ht="18" customHeight="1">
      <c r="B28" s="388" t="s">
        <v>58</v>
      </c>
      <c r="C28" s="393">
        <f>IF('2013_Konzum_Statistika'!G9="","",'2013_Konzum_Statistika'!G9)</f>
        <v>41455</v>
      </c>
      <c r="D28" s="391">
        <v>1094</v>
      </c>
      <c r="E28" s="391">
        <v>1006</v>
      </c>
      <c r="F28" s="391">
        <v>962</v>
      </c>
      <c r="G28" s="391">
        <v>932</v>
      </c>
      <c r="H28" s="391">
        <v>917</v>
      </c>
      <c r="I28" s="391">
        <v>895</v>
      </c>
      <c r="J28" s="391">
        <v>942</v>
      </c>
      <c r="K28" s="391">
        <v>1072</v>
      </c>
      <c r="L28" s="391">
        <v>1210</v>
      </c>
      <c r="M28" s="391">
        <v>1345</v>
      </c>
      <c r="N28" s="391">
        <v>1360</v>
      </c>
      <c r="O28" s="391">
        <v>1372</v>
      </c>
      <c r="P28" s="391">
        <v>1362</v>
      </c>
      <c r="Q28" s="391">
        <v>1361</v>
      </c>
      <c r="R28" s="391">
        <v>1302</v>
      </c>
      <c r="S28" s="391">
        <v>1285</v>
      </c>
      <c r="T28" s="391">
        <v>1278</v>
      </c>
      <c r="U28" s="391">
        <v>1260</v>
      </c>
      <c r="V28" s="391">
        <v>1260</v>
      </c>
      <c r="W28" s="391">
        <v>1274</v>
      </c>
      <c r="X28" s="391">
        <v>1343</v>
      </c>
      <c r="Y28" s="391">
        <v>1470</v>
      </c>
      <c r="Z28" s="391">
        <v>1358</v>
      </c>
      <c r="AA28" s="391">
        <v>1228</v>
      </c>
      <c r="AB28" s="392">
        <f t="shared" si="1"/>
        <v>28888</v>
      </c>
    </row>
    <row r="29" spans="1:28" ht="18" customHeight="1">
      <c r="B29" s="388" t="s">
        <v>59</v>
      </c>
      <c r="C29" s="393">
        <f>IF('2013_Konzum_Statistika'!G10="","",'2013_Konzum_Statistika'!G10)</f>
        <v>41456</v>
      </c>
      <c r="D29" s="391">
        <v>1071</v>
      </c>
      <c r="E29" s="391">
        <v>976</v>
      </c>
      <c r="F29" s="391">
        <v>935</v>
      </c>
      <c r="G29" s="391">
        <v>924</v>
      </c>
      <c r="H29" s="391">
        <v>898</v>
      </c>
      <c r="I29" s="391">
        <v>917</v>
      </c>
      <c r="J29" s="391">
        <v>1058</v>
      </c>
      <c r="K29" s="391">
        <v>1167</v>
      </c>
      <c r="L29" s="391">
        <v>1367</v>
      </c>
      <c r="M29" s="391">
        <v>1415</v>
      </c>
      <c r="N29" s="391">
        <v>1436</v>
      </c>
      <c r="O29" s="391">
        <v>1449</v>
      </c>
      <c r="P29" s="391">
        <v>1443</v>
      </c>
      <c r="Q29" s="391">
        <v>1461</v>
      </c>
      <c r="R29" s="391">
        <v>1481</v>
      </c>
      <c r="S29" s="391">
        <v>1458</v>
      </c>
      <c r="T29" s="391">
        <v>1411</v>
      </c>
      <c r="U29" s="391">
        <v>1367</v>
      </c>
      <c r="V29" s="391">
        <v>1344</v>
      </c>
      <c r="W29" s="391">
        <v>1343</v>
      </c>
      <c r="X29" s="391">
        <v>1413</v>
      </c>
      <c r="Y29" s="391">
        <v>1541</v>
      </c>
      <c r="Z29" s="391">
        <v>1410</v>
      </c>
      <c r="AA29" s="391">
        <v>1256</v>
      </c>
      <c r="AB29" s="392">
        <f t="shared" si="1"/>
        <v>30541</v>
      </c>
    </row>
    <row r="30" spans="1:28" ht="18" customHeight="1">
      <c r="B30" s="388" t="s">
        <v>181</v>
      </c>
      <c r="C30" s="393">
        <f>IF('2013_Konzum_Statistika'!G11="","",'2013_Konzum_Statistika'!G11)</f>
        <v>41512</v>
      </c>
      <c r="D30" s="391">
        <v>1058</v>
      </c>
      <c r="E30" s="391">
        <v>1011</v>
      </c>
      <c r="F30" s="391">
        <v>988</v>
      </c>
      <c r="G30" s="391">
        <v>965</v>
      </c>
      <c r="H30" s="391">
        <v>973</v>
      </c>
      <c r="I30" s="391">
        <v>1012</v>
      </c>
      <c r="J30" s="391">
        <v>1114</v>
      </c>
      <c r="K30" s="391">
        <v>1300</v>
      </c>
      <c r="L30" s="391">
        <v>1422</v>
      </c>
      <c r="M30" s="391">
        <v>1491</v>
      </c>
      <c r="N30" s="391">
        <v>1515</v>
      </c>
      <c r="O30" s="391">
        <v>1535</v>
      </c>
      <c r="P30" s="391">
        <v>1530</v>
      </c>
      <c r="Q30" s="391">
        <v>1505</v>
      </c>
      <c r="R30" s="391">
        <v>1528</v>
      </c>
      <c r="S30" s="391">
        <v>1502</v>
      </c>
      <c r="T30" s="391">
        <v>1473</v>
      </c>
      <c r="U30" s="391">
        <v>1424</v>
      </c>
      <c r="V30" s="391">
        <v>1399</v>
      </c>
      <c r="W30" s="391">
        <v>1461</v>
      </c>
      <c r="X30" s="391">
        <v>1623</v>
      </c>
      <c r="Y30" s="391">
        <v>1537</v>
      </c>
      <c r="Z30" s="391">
        <v>1381</v>
      </c>
      <c r="AA30" s="391">
        <v>1256</v>
      </c>
      <c r="AB30" s="392">
        <f t="shared" si="1"/>
        <v>32003</v>
      </c>
    </row>
    <row r="31" spans="1:28" ht="18" customHeight="1">
      <c r="B31" s="388" t="s">
        <v>60</v>
      </c>
      <c r="C31" s="393">
        <f>IF('2013_Konzum_Statistika'!G12="","",'2013_Konzum_Statistika'!G12)</f>
        <v>41526</v>
      </c>
      <c r="D31" s="391">
        <v>1065</v>
      </c>
      <c r="E31" s="391">
        <v>985</v>
      </c>
      <c r="F31" s="391">
        <v>944</v>
      </c>
      <c r="G31" s="391">
        <v>928</v>
      </c>
      <c r="H31" s="391">
        <v>939</v>
      </c>
      <c r="I31" s="391">
        <v>1010</v>
      </c>
      <c r="J31" s="391">
        <v>1126</v>
      </c>
      <c r="K31" s="391">
        <v>1316</v>
      </c>
      <c r="L31" s="391">
        <v>1415</v>
      </c>
      <c r="M31" s="391">
        <v>1455</v>
      </c>
      <c r="N31" s="391">
        <v>1462</v>
      </c>
      <c r="O31" s="391">
        <v>1454</v>
      </c>
      <c r="P31" s="391">
        <v>1464</v>
      </c>
      <c r="Q31" s="391">
        <v>1464</v>
      </c>
      <c r="R31" s="391">
        <v>1500</v>
      </c>
      <c r="S31" s="391">
        <v>1491</v>
      </c>
      <c r="T31" s="391">
        <v>1462</v>
      </c>
      <c r="U31" s="391">
        <v>1430</v>
      </c>
      <c r="V31" s="391">
        <v>1438</v>
      </c>
      <c r="W31" s="391">
        <v>1612</v>
      </c>
      <c r="X31" s="391">
        <v>1632</v>
      </c>
      <c r="Y31" s="391">
        <v>1512</v>
      </c>
      <c r="Z31" s="391">
        <v>1404</v>
      </c>
      <c r="AA31" s="391">
        <v>1315</v>
      </c>
      <c r="AB31" s="392">
        <f t="shared" si="1"/>
        <v>31823</v>
      </c>
    </row>
    <row r="32" spans="1:28" ht="18" customHeight="1">
      <c r="B32" s="388" t="s">
        <v>61</v>
      </c>
      <c r="C32" s="393">
        <f>IF('2013_Konzum_Statistika'!G13="","",'2013_Konzum_Statistika'!G13)</f>
        <v>41575</v>
      </c>
      <c r="D32" s="391">
        <v>1061</v>
      </c>
      <c r="E32" s="391">
        <v>1009</v>
      </c>
      <c r="F32" s="391">
        <v>982</v>
      </c>
      <c r="G32" s="391">
        <v>951</v>
      </c>
      <c r="H32" s="391">
        <v>990</v>
      </c>
      <c r="I32" s="391">
        <v>1077</v>
      </c>
      <c r="J32" s="391">
        <v>1275</v>
      </c>
      <c r="K32" s="391">
        <v>1440</v>
      </c>
      <c r="L32" s="391">
        <v>1496</v>
      </c>
      <c r="M32" s="391">
        <v>1485</v>
      </c>
      <c r="N32" s="391">
        <v>1447</v>
      </c>
      <c r="O32" s="391">
        <v>1456</v>
      </c>
      <c r="P32" s="391">
        <v>1465</v>
      </c>
      <c r="Q32" s="391">
        <v>1487</v>
      </c>
      <c r="R32" s="391">
        <v>1485</v>
      </c>
      <c r="S32" s="391">
        <v>1463</v>
      </c>
      <c r="T32" s="391">
        <v>1513</v>
      </c>
      <c r="U32" s="391">
        <v>1742</v>
      </c>
      <c r="V32" s="391">
        <v>1721</v>
      </c>
      <c r="W32" s="391">
        <v>1640</v>
      </c>
      <c r="X32" s="391">
        <v>1589</v>
      </c>
      <c r="Y32" s="391">
        <v>1484</v>
      </c>
      <c r="Z32" s="391">
        <v>1348</v>
      </c>
      <c r="AA32" s="391">
        <v>1218</v>
      </c>
      <c r="AB32" s="392">
        <f t="shared" si="1"/>
        <v>32824</v>
      </c>
    </row>
    <row r="33" spans="1:28" ht="18" customHeight="1">
      <c r="B33" s="388" t="s">
        <v>62</v>
      </c>
      <c r="C33" s="393">
        <f>IF('2013_Konzum_Statistika'!G14="","",'2013_Konzum_Statistika'!G14)</f>
        <v>41582</v>
      </c>
      <c r="D33" s="391">
        <v>1071.9639999999999</v>
      </c>
      <c r="E33" s="391">
        <v>1025.0409999999999</v>
      </c>
      <c r="F33" s="391">
        <v>975.88599999999997</v>
      </c>
      <c r="G33" s="391">
        <v>977.08199999999999</v>
      </c>
      <c r="H33" s="391">
        <v>988.31299999999999</v>
      </c>
      <c r="I33" s="391">
        <v>1083.9190000000001</v>
      </c>
      <c r="J33" s="391">
        <v>1246.8330000000001</v>
      </c>
      <c r="K33" s="391">
        <v>1408.126</v>
      </c>
      <c r="L33" s="391">
        <v>1507.1179999999999</v>
      </c>
      <c r="M33" s="391">
        <v>1520.087</v>
      </c>
      <c r="N33" s="391">
        <v>1515.346</v>
      </c>
      <c r="O33" s="391">
        <v>1515.896</v>
      </c>
      <c r="P33" s="391">
        <v>1478.8409999999999</v>
      </c>
      <c r="Q33" s="391">
        <v>1551.173</v>
      </c>
      <c r="R33" s="391">
        <v>1523.6279999999999</v>
      </c>
      <c r="S33" s="391">
        <v>1526.096</v>
      </c>
      <c r="T33" s="391">
        <v>1624.7360000000001</v>
      </c>
      <c r="U33" s="391">
        <v>1785.2670000000001</v>
      </c>
      <c r="V33" s="391">
        <v>1738.336</v>
      </c>
      <c r="W33" s="391">
        <v>1694.741</v>
      </c>
      <c r="X33" s="391">
        <v>1627.318</v>
      </c>
      <c r="Y33" s="391">
        <v>1532.6220000000001</v>
      </c>
      <c r="Z33" s="391">
        <v>1402.623</v>
      </c>
      <c r="AA33" s="391">
        <v>1252.636</v>
      </c>
      <c r="AB33" s="392">
        <f t="shared" si="1"/>
        <v>33573.628000000004</v>
      </c>
    </row>
    <row r="34" spans="1:28" ht="18" customHeight="1" thickBot="1">
      <c r="B34" s="395" t="s">
        <v>63</v>
      </c>
      <c r="C34" s="396">
        <f>IF('2013_Konzum_Statistika'!G15="","",'2013_Konzum_Statistika'!G15)</f>
        <v>41635</v>
      </c>
      <c r="D34" s="397">
        <v>1274.5619999999999</v>
      </c>
      <c r="E34" s="397">
        <v>1174.2940000000001</v>
      </c>
      <c r="F34" s="397">
        <v>1121.4069999999999</v>
      </c>
      <c r="G34" s="397">
        <v>1091.7919999999999</v>
      </c>
      <c r="H34" s="397">
        <v>1094.4059999999999</v>
      </c>
      <c r="I34" s="397">
        <v>1181.509</v>
      </c>
      <c r="J34" s="397">
        <v>1360.2750000000001</v>
      </c>
      <c r="K34" s="397">
        <v>1538.912</v>
      </c>
      <c r="L34" s="397">
        <v>1651.7840000000001</v>
      </c>
      <c r="M34" s="397">
        <v>1697.5989999999999</v>
      </c>
      <c r="N34" s="397">
        <v>1705.4939999999999</v>
      </c>
      <c r="O34" s="397">
        <v>1693.8579999999999</v>
      </c>
      <c r="P34" s="397">
        <v>1655.806</v>
      </c>
      <c r="Q34" s="397">
        <v>1696.729</v>
      </c>
      <c r="R34" s="397">
        <v>1675.8240000000001</v>
      </c>
      <c r="S34" s="397">
        <v>1685.557</v>
      </c>
      <c r="T34" s="397">
        <v>1797.923</v>
      </c>
      <c r="U34" s="397">
        <v>1877.4849999999999</v>
      </c>
      <c r="V34" s="397">
        <v>1851.537</v>
      </c>
      <c r="W34" s="397">
        <v>1797.35</v>
      </c>
      <c r="X34" s="397">
        <v>1741.5509999999999</v>
      </c>
      <c r="Y34" s="397">
        <v>1665.588</v>
      </c>
      <c r="Z34" s="397">
        <v>1581.8130000000001</v>
      </c>
      <c r="AA34" s="397">
        <v>1463.501</v>
      </c>
      <c r="AB34" s="398">
        <f t="shared" si="1"/>
        <v>37076.555999999997</v>
      </c>
    </row>
    <row r="35" spans="1:28" ht="9.9499999999999993" customHeight="1"/>
    <row r="36" spans="1:28" ht="9.9499999999999993" customHeight="1">
      <c r="U36" s="378" t="s">
        <v>0</v>
      </c>
    </row>
    <row r="37" spans="1:28" ht="9.9499999999999993" customHeight="1"/>
    <row r="38" spans="1:28" ht="18" customHeight="1">
      <c r="A38" s="379"/>
      <c r="B38" s="380" t="s">
        <v>151</v>
      </c>
      <c r="C38" s="381"/>
      <c r="O38" s="378" t="s">
        <v>0</v>
      </c>
    </row>
    <row r="39" spans="1:28" ht="18" customHeight="1" thickBot="1">
      <c r="A39" s="379"/>
      <c r="B39" s="382"/>
      <c r="C39" s="381"/>
      <c r="AB39" s="383" t="s">
        <v>40</v>
      </c>
    </row>
    <row r="40" spans="1:28" ht="18" customHeight="1">
      <c r="B40" s="384"/>
      <c r="C40" s="385"/>
      <c r="D40" s="386">
        <v>1</v>
      </c>
      <c r="E40" s="386">
        <f t="shared" ref="E40:AA40" si="2">1+D40</f>
        <v>2</v>
      </c>
      <c r="F40" s="386">
        <f t="shared" si="2"/>
        <v>3</v>
      </c>
      <c r="G40" s="386">
        <f t="shared" si="2"/>
        <v>4</v>
      </c>
      <c r="H40" s="386">
        <f t="shared" si="2"/>
        <v>5</v>
      </c>
      <c r="I40" s="386">
        <f t="shared" si="2"/>
        <v>6</v>
      </c>
      <c r="J40" s="386">
        <f t="shared" si="2"/>
        <v>7</v>
      </c>
      <c r="K40" s="386">
        <f t="shared" si="2"/>
        <v>8</v>
      </c>
      <c r="L40" s="386">
        <f t="shared" si="2"/>
        <v>9</v>
      </c>
      <c r="M40" s="386">
        <f t="shared" si="2"/>
        <v>10</v>
      </c>
      <c r="N40" s="386">
        <f t="shared" si="2"/>
        <v>11</v>
      </c>
      <c r="O40" s="386">
        <f t="shared" si="2"/>
        <v>12</v>
      </c>
      <c r="P40" s="386">
        <f t="shared" si="2"/>
        <v>13</v>
      </c>
      <c r="Q40" s="386">
        <f t="shared" si="2"/>
        <v>14</v>
      </c>
      <c r="R40" s="386">
        <f t="shared" si="2"/>
        <v>15</v>
      </c>
      <c r="S40" s="386">
        <f t="shared" si="2"/>
        <v>16</v>
      </c>
      <c r="T40" s="386">
        <f t="shared" si="2"/>
        <v>17</v>
      </c>
      <c r="U40" s="386">
        <f t="shared" si="2"/>
        <v>18</v>
      </c>
      <c r="V40" s="386">
        <f t="shared" si="2"/>
        <v>19</v>
      </c>
      <c r="W40" s="386">
        <f t="shared" si="2"/>
        <v>20</v>
      </c>
      <c r="X40" s="386">
        <f t="shared" si="2"/>
        <v>21</v>
      </c>
      <c r="Y40" s="386">
        <f t="shared" si="2"/>
        <v>22</v>
      </c>
      <c r="Z40" s="386">
        <f t="shared" si="2"/>
        <v>23</v>
      </c>
      <c r="AA40" s="386">
        <f t="shared" si="2"/>
        <v>24</v>
      </c>
      <c r="AB40" s="387" t="s">
        <v>41</v>
      </c>
    </row>
    <row r="41" spans="1:28" ht="18" customHeight="1">
      <c r="B41" s="388" t="s">
        <v>53</v>
      </c>
      <c r="C41" s="389">
        <v>41290</v>
      </c>
      <c r="D41" s="390">
        <v>1301</v>
      </c>
      <c r="E41" s="391">
        <v>1212</v>
      </c>
      <c r="F41" s="391">
        <v>1149</v>
      </c>
      <c r="G41" s="391">
        <v>1132</v>
      </c>
      <c r="H41" s="391">
        <v>1118</v>
      </c>
      <c r="I41" s="391">
        <v>1187</v>
      </c>
      <c r="J41" s="391">
        <v>1372</v>
      </c>
      <c r="K41" s="391">
        <v>1528</v>
      </c>
      <c r="L41" s="391">
        <v>1666</v>
      </c>
      <c r="M41" s="391">
        <v>1719</v>
      </c>
      <c r="N41" s="391">
        <v>1727</v>
      </c>
      <c r="O41" s="391">
        <v>1746</v>
      </c>
      <c r="P41" s="391">
        <v>1744</v>
      </c>
      <c r="Q41" s="391">
        <v>1793</v>
      </c>
      <c r="R41" s="391">
        <v>1777</v>
      </c>
      <c r="S41" s="391">
        <v>1753</v>
      </c>
      <c r="T41" s="391">
        <v>1803</v>
      </c>
      <c r="U41" s="391">
        <v>1898</v>
      </c>
      <c r="V41" s="391">
        <v>1868</v>
      </c>
      <c r="W41" s="391">
        <v>1839</v>
      </c>
      <c r="X41" s="391">
        <v>1756</v>
      </c>
      <c r="Y41" s="391">
        <v>1676</v>
      </c>
      <c r="Z41" s="391">
        <v>1619</v>
      </c>
      <c r="AA41" s="391">
        <v>1442</v>
      </c>
      <c r="AB41" s="392">
        <f>IF($C41="","",SUM(D41:AA41))</f>
        <v>37825</v>
      </c>
    </row>
    <row r="42" spans="1:28" ht="18" customHeight="1">
      <c r="B42" s="388" t="s">
        <v>54</v>
      </c>
      <c r="C42" s="393">
        <v>41325</v>
      </c>
      <c r="D42" s="391">
        <v>1264</v>
      </c>
      <c r="E42" s="391">
        <v>1162</v>
      </c>
      <c r="F42" s="391">
        <v>1119</v>
      </c>
      <c r="G42" s="391">
        <v>1097</v>
      </c>
      <c r="H42" s="391">
        <v>1105</v>
      </c>
      <c r="I42" s="391">
        <v>1191</v>
      </c>
      <c r="J42" s="391">
        <v>1375</v>
      </c>
      <c r="K42" s="391">
        <v>1556</v>
      </c>
      <c r="L42" s="391">
        <v>1684</v>
      </c>
      <c r="M42" s="391">
        <v>1723</v>
      </c>
      <c r="N42" s="391">
        <v>1711</v>
      </c>
      <c r="O42" s="391">
        <v>1687</v>
      </c>
      <c r="P42" s="391">
        <v>1659</v>
      </c>
      <c r="Q42" s="391">
        <v>1708</v>
      </c>
      <c r="R42" s="391">
        <v>1696</v>
      </c>
      <c r="S42" s="391">
        <v>1696</v>
      </c>
      <c r="T42" s="391">
        <v>1695</v>
      </c>
      <c r="U42" s="391">
        <v>1810</v>
      </c>
      <c r="V42" s="391">
        <v>1877</v>
      </c>
      <c r="W42" s="391">
        <v>1861</v>
      </c>
      <c r="X42" s="391">
        <v>1793</v>
      </c>
      <c r="Y42" s="391">
        <v>1721</v>
      </c>
      <c r="Z42" s="391">
        <v>1636</v>
      </c>
      <c r="AA42" s="391">
        <v>1471</v>
      </c>
      <c r="AB42" s="392">
        <f t="shared" ref="AB42:AB52" si="3">IF($C42="","",SUM(D42:AA42))</f>
        <v>37297</v>
      </c>
    </row>
    <row r="43" spans="1:28" ht="18" customHeight="1">
      <c r="B43" s="388" t="s">
        <v>55</v>
      </c>
      <c r="C43" s="393">
        <v>41353</v>
      </c>
      <c r="D43" s="391">
        <v>1205</v>
      </c>
      <c r="E43" s="391">
        <v>1122</v>
      </c>
      <c r="F43" s="391">
        <v>1066</v>
      </c>
      <c r="G43" s="394">
        <v>1049</v>
      </c>
      <c r="H43" s="394">
        <v>1075</v>
      </c>
      <c r="I43" s="394">
        <v>1152</v>
      </c>
      <c r="J43" s="391">
        <v>1314</v>
      </c>
      <c r="K43" s="391">
        <v>1505</v>
      </c>
      <c r="L43" s="391">
        <v>1590</v>
      </c>
      <c r="M43" s="391">
        <v>1595</v>
      </c>
      <c r="N43" s="391">
        <v>1542</v>
      </c>
      <c r="O43" s="391">
        <v>1526</v>
      </c>
      <c r="P43" s="391">
        <v>1500</v>
      </c>
      <c r="Q43" s="391">
        <v>1526</v>
      </c>
      <c r="R43" s="391">
        <v>1516</v>
      </c>
      <c r="S43" s="391">
        <v>1492</v>
      </c>
      <c r="T43" s="391">
        <v>1484</v>
      </c>
      <c r="U43" s="391">
        <v>1537</v>
      </c>
      <c r="V43" s="391">
        <v>1765</v>
      </c>
      <c r="W43" s="391">
        <v>1788</v>
      </c>
      <c r="X43" s="391">
        <v>1710</v>
      </c>
      <c r="Y43" s="391">
        <v>1600</v>
      </c>
      <c r="Z43" s="391">
        <v>1478</v>
      </c>
      <c r="AA43" s="391">
        <v>1318</v>
      </c>
      <c r="AB43" s="392">
        <f t="shared" si="3"/>
        <v>34455</v>
      </c>
    </row>
    <row r="44" spans="1:28" ht="18" customHeight="1">
      <c r="B44" s="388" t="s">
        <v>56</v>
      </c>
      <c r="C44" s="393">
        <v>41381</v>
      </c>
      <c r="D44" s="391">
        <v>1095</v>
      </c>
      <c r="E44" s="391">
        <v>1011</v>
      </c>
      <c r="F44" s="391">
        <v>973</v>
      </c>
      <c r="G44" s="391">
        <v>961</v>
      </c>
      <c r="H44" s="391">
        <v>971</v>
      </c>
      <c r="I44" s="391">
        <v>1046</v>
      </c>
      <c r="J44" s="391">
        <v>1182</v>
      </c>
      <c r="K44" s="391">
        <v>1398</v>
      </c>
      <c r="L44" s="391">
        <v>1483</v>
      </c>
      <c r="M44" s="391">
        <v>1495</v>
      </c>
      <c r="N44" s="391">
        <v>1463</v>
      </c>
      <c r="O44" s="391">
        <v>1451</v>
      </c>
      <c r="P44" s="391">
        <v>1429</v>
      </c>
      <c r="Q44" s="391">
        <v>1423</v>
      </c>
      <c r="R44" s="391">
        <v>1458</v>
      </c>
      <c r="S44" s="391">
        <v>1448</v>
      </c>
      <c r="T44" s="391">
        <v>1407</v>
      </c>
      <c r="U44" s="391">
        <v>1351</v>
      </c>
      <c r="V44" s="391">
        <v>1353</v>
      </c>
      <c r="W44" s="391">
        <v>1501</v>
      </c>
      <c r="X44" s="391">
        <v>1676</v>
      </c>
      <c r="Y44" s="391">
        <v>1589</v>
      </c>
      <c r="Z44" s="391">
        <v>1404</v>
      </c>
      <c r="AA44" s="391">
        <v>1226</v>
      </c>
      <c r="AB44" s="392">
        <f t="shared" si="3"/>
        <v>31794</v>
      </c>
    </row>
    <row r="45" spans="1:28" ht="18" customHeight="1">
      <c r="B45" s="388" t="s">
        <v>57</v>
      </c>
      <c r="C45" s="393">
        <v>41409</v>
      </c>
      <c r="D45" s="391">
        <v>1074</v>
      </c>
      <c r="E45" s="391">
        <v>988</v>
      </c>
      <c r="F45" s="391">
        <v>946</v>
      </c>
      <c r="G45" s="391">
        <v>942</v>
      </c>
      <c r="H45" s="391">
        <v>943</v>
      </c>
      <c r="I45" s="391">
        <v>979</v>
      </c>
      <c r="J45" s="391">
        <v>1147</v>
      </c>
      <c r="K45" s="391">
        <v>1358</v>
      </c>
      <c r="L45" s="391">
        <v>1410</v>
      </c>
      <c r="M45" s="391">
        <v>1429</v>
      </c>
      <c r="N45" s="391">
        <v>1417</v>
      </c>
      <c r="O45" s="391">
        <v>1413</v>
      </c>
      <c r="P45" s="391">
        <v>1409</v>
      </c>
      <c r="Q45" s="391">
        <v>1416</v>
      </c>
      <c r="R45" s="391">
        <v>1471</v>
      </c>
      <c r="S45" s="391">
        <v>1425</v>
      </c>
      <c r="T45" s="391">
        <v>1395</v>
      </c>
      <c r="U45" s="391">
        <v>1345</v>
      </c>
      <c r="V45" s="391">
        <v>1313</v>
      </c>
      <c r="W45" s="391">
        <v>1360</v>
      </c>
      <c r="X45" s="391">
        <v>1562</v>
      </c>
      <c r="Y45" s="391">
        <v>1574</v>
      </c>
      <c r="Z45" s="391">
        <v>1395</v>
      </c>
      <c r="AA45" s="391">
        <v>1219</v>
      </c>
      <c r="AB45" s="392">
        <f t="shared" si="3"/>
        <v>30930</v>
      </c>
    </row>
    <row r="46" spans="1:28" ht="18" customHeight="1">
      <c r="B46" s="388" t="s">
        <v>58</v>
      </c>
      <c r="C46" s="393">
        <v>41444</v>
      </c>
      <c r="D46" s="391">
        <v>1146</v>
      </c>
      <c r="E46" s="391">
        <v>1064</v>
      </c>
      <c r="F46" s="391">
        <v>1004</v>
      </c>
      <c r="G46" s="391">
        <v>989</v>
      </c>
      <c r="H46" s="391">
        <v>990</v>
      </c>
      <c r="I46" s="391">
        <v>1011</v>
      </c>
      <c r="J46" s="391">
        <v>1151</v>
      </c>
      <c r="K46" s="391">
        <v>1344</v>
      </c>
      <c r="L46" s="391">
        <v>1485</v>
      </c>
      <c r="M46" s="391">
        <v>1536</v>
      </c>
      <c r="N46" s="391">
        <v>1579</v>
      </c>
      <c r="O46" s="391">
        <v>1598</v>
      </c>
      <c r="P46" s="391">
        <v>1612</v>
      </c>
      <c r="Q46" s="391">
        <v>1618</v>
      </c>
      <c r="R46" s="391">
        <v>1676</v>
      </c>
      <c r="S46" s="391">
        <v>1625</v>
      </c>
      <c r="T46" s="391">
        <v>1590</v>
      </c>
      <c r="U46" s="391">
        <v>1528</v>
      </c>
      <c r="V46" s="391">
        <v>1479</v>
      </c>
      <c r="W46" s="391">
        <v>1470</v>
      </c>
      <c r="X46" s="391">
        <v>1521</v>
      </c>
      <c r="Y46" s="391">
        <v>1621</v>
      </c>
      <c r="Z46" s="391">
        <v>1520</v>
      </c>
      <c r="AA46" s="391">
        <v>1367</v>
      </c>
      <c r="AB46" s="392">
        <f t="shared" si="3"/>
        <v>33524</v>
      </c>
    </row>
    <row r="47" spans="1:28" ht="18" customHeight="1">
      <c r="B47" s="388" t="s">
        <v>59</v>
      </c>
      <c r="C47" s="393">
        <v>41472</v>
      </c>
      <c r="D47" s="391">
        <v>1152</v>
      </c>
      <c r="E47" s="391">
        <v>1067</v>
      </c>
      <c r="F47" s="391">
        <v>1053</v>
      </c>
      <c r="G47" s="391">
        <v>1002</v>
      </c>
      <c r="H47" s="391">
        <v>979</v>
      </c>
      <c r="I47" s="391">
        <v>979</v>
      </c>
      <c r="J47" s="391">
        <v>1093</v>
      </c>
      <c r="K47" s="391">
        <v>1283</v>
      </c>
      <c r="L47" s="391">
        <v>1400</v>
      </c>
      <c r="M47" s="391">
        <v>1451</v>
      </c>
      <c r="N47" s="391">
        <v>1477</v>
      </c>
      <c r="O47" s="391">
        <v>1517</v>
      </c>
      <c r="P47" s="391">
        <v>1523</v>
      </c>
      <c r="Q47" s="391">
        <v>1520</v>
      </c>
      <c r="R47" s="391">
        <v>1562</v>
      </c>
      <c r="S47" s="391">
        <v>1536</v>
      </c>
      <c r="T47" s="391">
        <v>1499</v>
      </c>
      <c r="U47" s="391">
        <v>1455</v>
      </c>
      <c r="V47" s="391">
        <v>1462</v>
      </c>
      <c r="W47" s="391">
        <v>1505</v>
      </c>
      <c r="X47" s="391">
        <v>1541</v>
      </c>
      <c r="Y47" s="391">
        <v>1595</v>
      </c>
      <c r="Z47" s="391">
        <v>1476</v>
      </c>
      <c r="AA47" s="391">
        <v>1322</v>
      </c>
      <c r="AB47" s="392">
        <f t="shared" si="3"/>
        <v>32449</v>
      </c>
    </row>
    <row r="48" spans="1:28" ht="18" customHeight="1">
      <c r="B48" s="388" t="s">
        <v>181</v>
      </c>
      <c r="C48" s="393">
        <v>41507</v>
      </c>
      <c r="D48" s="391">
        <v>1150</v>
      </c>
      <c r="E48" s="391">
        <v>1070</v>
      </c>
      <c r="F48" s="391">
        <v>1038</v>
      </c>
      <c r="G48" s="391">
        <v>1013</v>
      </c>
      <c r="H48" s="391">
        <v>1027</v>
      </c>
      <c r="I48" s="391">
        <v>1057</v>
      </c>
      <c r="J48" s="391">
        <v>1143</v>
      </c>
      <c r="K48" s="391">
        <v>1318</v>
      </c>
      <c r="L48" s="391">
        <v>1431</v>
      </c>
      <c r="M48" s="391">
        <v>1493</v>
      </c>
      <c r="N48" s="391">
        <v>1521</v>
      </c>
      <c r="O48" s="391">
        <v>1518</v>
      </c>
      <c r="P48" s="391">
        <v>1526</v>
      </c>
      <c r="Q48" s="391">
        <v>1516</v>
      </c>
      <c r="R48" s="391">
        <v>1545</v>
      </c>
      <c r="S48" s="391">
        <v>1533</v>
      </c>
      <c r="T48" s="391">
        <v>1497</v>
      </c>
      <c r="U48" s="391">
        <v>1448</v>
      </c>
      <c r="V48" s="391">
        <v>1437</v>
      </c>
      <c r="W48" s="391">
        <v>1500</v>
      </c>
      <c r="X48" s="391">
        <v>1625</v>
      </c>
      <c r="Y48" s="391">
        <v>1543</v>
      </c>
      <c r="Z48" s="391">
        <v>1407</v>
      </c>
      <c r="AA48" s="391">
        <v>1244</v>
      </c>
      <c r="AB48" s="392">
        <f t="shared" si="3"/>
        <v>32600</v>
      </c>
    </row>
    <row r="49" spans="1:28" ht="18" customHeight="1">
      <c r="B49" s="388" t="s">
        <v>60</v>
      </c>
      <c r="C49" s="393">
        <v>41535</v>
      </c>
      <c r="D49" s="391">
        <v>1087</v>
      </c>
      <c r="E49" s="391">
        <v>1016</v>
      </c>
      <c r="F49" s="391">
        <v>986</v>
      </c>
      <c r="G49" s="391">
        <v>962</v>
      </c>
      <c r="H49" s="391">
        <v>983</v>
      </c>
      <c r="I49" s="391">
        <v>1048</v>
      </c>
      <c r="J49" s="391">
        <v>1183</v>
      </c>
      <c r="K49" s="391">
        <v>1360</v>
      </c>
      <c r="L49" s="391">
        <v>1456</v>
      </c>
      <c r="M49" s="391">
        <v>1487</v>
      </c>
      <c r="N49" s="391">
        <v>1468</v>
      </c>
      <c r="O49" s="391">
        <v>1472</v>
      </c>
      <c r="P49" s="391">
        <v>1452</v>
      </c>
      <c r="Q49" s="391">
        <v>1460</v>
      </c>
      <c r="R49" s="391">
        <v>1498</v>
      </c>
      <c r="S49" s="391">
        <v>1485</v>
      </c>
      <c r="T49" s="391">
        <v>1460</v>
      </c>
      <c r="U49" s="391">
        <v>1418</v>
      </c>
      <c r="V49" s="391">
        <v>1473</v>
      </c>
      <c r="W49" s="391">
        <v>1691</v>
      </c>
      <c r="X49" s="391">
        <v>1670</v>
      </c>
      <c r="Y49" s="391">
        <v>1544</v>
      </c>
      <c r="Z49" s="391">
        <v>1382</v>
      </c>
      <c r="AA49" s="391">
        <v>1229</v>
      </c>
      <c r="AB49" s="392">
        <f t="shared" si="3"/>
        <v>32270</v>
      </c>
    </row>
    <row r="50" spans="1:28" ht="18" customHeight="1">
      <c r="B50" s="388" t="s">
        <v>61</v>
      </c>
      <c r="C50" s="393">
        <v>41563</v>
      </c>
      <c r="D50" s="391">
        <v>1130</v>
      </c>
      <c r="E50" s="391">
        <v>1050</v>
      </c>
      <c r="F50" s="391">
        <v>1013</v>
      </c>
      <c r="G50" s="391">
        <v>983</v>
      </c>
      <c r="H50" s="391">
        <v>993</v>
      </c>
      <c r="I50" s="391">
        <v>1049</v>
      </c>
      <c r="J50" s="391">
        <v>1199</v>
      </c>
      <c r="K50" s="391">
        <v>1362</v>
      </c>
      <c r="L50" s="391">
        <v>1476</v>
      </c>
      <c r="M50" s="391">
        <v>1562</v>
      </c>
      <c r="N50" s="391">
        <v>1592</v>
      </c>
      <c r="O50" s="391">
        <v>1580</v>
      </c>
      <c r="P50" s="391">
        <v>1557</v>
      </c>
      <c r="Q50" s="391">
        <v>1522</v>
      </c>
      <c r="R50" s="391">
        <v>1526</v>
      </c>
      <c r="S50" s="391">
        <v>1496</v>
      </c>
      <c r="T50" s="391">
        <v>1485</v>
      </c>
      <c r="U50" s="391">
        <v>1496</v>
      </c>
      <c r="V50" s="391">
        <v>1645</v>
      </c>
      <c r="W50" s="391">
        <v>1716</v>
      </c>
      <c r="X50" s="391">
        <v>1636</v>
      </c>
      <c r="Y50" s="391">
        <v>1556</v>
      </c>
      <c r="Z50" s="391">
        <v>1419</v>
      </c>
      <c r="AA50" s="391">
        <v>1307</v>
      </c>
      <c r="AB50" s="392">
        <f t="shared" si="3"/>
        <v>33350</v>
      </c>
    </row>
    <row r="51" spans="1:28" ht="18" customHeight="1">
      <c r="B51" s="388" t="s">
        <v>62</v>
      </c>
      <c r="C51" s="393">
        <v>41598</v>
      </c>
      <c r="D51" s="391">
        <v>1219.4659999999999</v>
      </c>
      <c r="E51" s="391">
        <v>1140.066</v>
      </c>
      <c r="F51" s="391">
        <v>1091.9110000000001</v>
      </c>
      <c r="G51" s="391">
        <v>1061.4749999999999</v>
      </c>
      <c r="H51" s="391">
        <v>1078.0129999999999</v>
      </c>
      <c r="I51" s="391">
        <v>1151.605</v>
      </c>
      <c r="J51" s="391">
        <v>1329.6420000000001</v>
      </c>
      <c r="K51" s="391">
        <v>1510.3309999999999</v>
      </c>
      <c r="L51" s="391">
        <v>1604.652</v>
      </c>
      <c r="M51" s="391">
        <v>1651.703</v>
      </c>
      <c r="N51" s="391">
        <v>1659.681</v>
      </c>
      <c r="O51" s="391">
        <v>1650.9639999999999</v>
      </c>
      <c r="P51" s="391">
        <v>1644.7280000000001</v>
      </c>
      <c r="Q51" s="391">
        <v>1674.5060000000001</v>
      </c>
      <c r="R51" s="391">
        <v>1667.172</v>
      </c>
      <c r="S51" s="391">
        <v>1635.5050000000001</v>
      </c>
      <c r="T51" s="391">
        <v>1743.3510000000001</v>
      </c>
      <c r="U51" s="391">
        <v>1868.7729999999999</v>
      </c>
      <c r="V51" s="391">
        <v>1836.8910000000001</v>
      </c>
      <c r="W51" s="391">
        <v>1780.192</v>
      </c>
      <c r="X51" s="391">
        <v>1725.721</v>
      </c>
      <c r="Y51" s="391">
        <v>1626.6469999999999</v>
      </c>
      <c r="Z51" s="391">
        <v>1527.069</v>
      </c>
      <c r="AA51" s="391">
        <v>1373.5989999999999</v>
      </c>
      <c r="AB51" s="392">
        <f t="shared" si="3"/>
        <v>36253.663000000008</v>
      </c>
    </row>
    <row r="52" spans="1:28" ht="18" customHeight="1" thickBot="1">
      <c r="B52" s="395" t="s">
        <v>63</v>
      </c>
      <c r="C52" s="396">
        <v>41626</v>
      </c>
      <c r="D52" s="397">
        <v>1352.4349999999999</v>
      </c>
      <c r="E52" s="397">
        <v>1264.037</v>
      </c>
      <c r="F52" s="397">
        <v>1203.17</v>
      </c>
      <c r="G52" s="397">
        <v>1172.509</v>
      </c>
      <c r="H52" s="397">
        <v>1197.3989999999999</v>
      </c>
      <c r="I52" s="397">
        <v>1284.9970000000001</v>
      </c>
      <c r="J52" s="397">
        <v>1489.8009999999999</v>
      </c>
      <c r="K52" s="397">
        <v>1693.0889999999999</v>
      </c>
      <c r="L52" s="397">
        <v>1823.42</v>
      </c>
      <c r="M52" s="397">
        <v>1870.799</v>
      </c>
      <c r="N52" s="397">
        <v>1860.663</v>
      </c>
      <c r="O52" s="397">
        <v>1850.42</v>
      </c>
      <c r="P52" s="397">
        <v>1842.1590000000001</v>
      </c>
      <c r="Q52" s="397">
        <v>1884.268</v>
      </c>
      <c r="R52" s="397">
        <v>1888.607</v>
      </c>
      <c r="S52" s="397">
        <v>1895.4780000000001</v>
      </c>
      <c r="T52" s="397">
        <v>1989.3</v>
      </c>
      <c r="U52" s="397">
        <v>2037.3710000000001</v>
      </c>
      <c r="V52" s="397">
        <v>1991.278</v>
      </c>
      <c r="W52" s="397">
        <v>1944.981</v>
      </c>
      <c r="X52" s="397">
        <v>1899.0740000000001</v>
      </c>
      <c r="Y52" s="397">
        <v>1814.4770000000001</v>
      </c>
      <c r="Z52" s="397">
        <v>1721.5719999999999</v>
      </c>
      <c r="AA52" s="397">
        <v>1568.165</v>
      </c>
      <c r="AB52" s="398">
        <f t="shared" si="3"/>
        <v>40539.468999999997</v>
      </c>
    </row>
    <row r="53" spans="1:28" ht="9.9499999999999993" customHeight="1"/>
    <row r="54" spans="1:28" ht="9.9499999999999993" customHeight="1">
      <c r="U54" s="378" t="s">
        <v>0</v>
      </c>
    </row>
    <row r="55" spans="1:28" ht="9.9499999999999993" customHeight="1"/>
    <row r="56" spans="1:28" ht="18" customHeight="1">
      <c r="A56" s="379"/>
      <c r="B56" s="380" t="s">
        <v>153</v>
      </c>
      <c r="C56" s="381"/>
    </row>
    <row r="57" spans="1:28" ht="18" customHeight="1" thickBot="1">
      <c r="A57" s="379"/>
      <c r="B57" s="382"/>
      <c r="C57" s="381"/>
      <c r="AB57" s="383" t="s">
        <v>40</v>
      </c>
    </row>
    <row r="58" spans="1:28" ht="18" customHeight="1">
      <c r="B58" s="384"/>
      <c r="C58" s="385"/>
      <c r="D58" s="386">
        <v>1</v>
      </c>
      <c r="E58" s="386">
        <v>2</v>
      </c>
      <c r="F58" s="386">
        <v>3</v>
      </c>
      <c r="G58" s="386">
        <v>4</v>
      </c>
      <c r="H58" s="386">
        <v>5</v>
      </c>
      <c r="I58" s="386">
        <v>6</v>
      </c>
      <c r="J58" s="386">
        <v>7</v>
      </c>
      <c r="K58" s="386">
        <v>8</v>
      </c>
      <c r="L58" s="386">
        <v>9</v>
      </c>
      <c r="M58" s="386">
        <v>10</v>
      </c>
      <c r="N58" s="386">
        <v>11</v>
      </c>
      <c r="O58" s="386">
        <v>12</v>
      </c>
      <c r="P58" s="386">
        <v>13</v>
      </c>
      <c r="Q58" s="386">
        <v>14</v>
      </c>
      <c r="R58" s="386">
        <v>15</v>
      </c>
      <c r="S58" s="386">
        <v>16</v>
      </c>
      <c r="T58" s="386">
        <v>17</v>
      </c>
      <c r="U58" s="386">
        <v>18</v>
      </c>
      <c r="V58" s="386">
        <v>19</v>
      </c>
      <c r="W58" s="386">
        <v>20</v>
      </c>
      <c r="X58" s="386">
        <v>21</v>
      </c>
      <c r="Y58" s="386">
        <v>22</v>
      </c>
      <c r="Z58" s="386">
        <v>23</v>
      </c>
      <c r="AA58" s="386">
        <v>24</v>
      </c>
      <c r="AB58" s="387" t="s">
        <v>41</v>
      </c>
    </row>
    <row r="59" spans="1:28" ht="18" customHeight="1">
      <c r="B59" s="388" t="s">
        <v>53</v>
      </c>
      <c r="C59" s="389">
        <f>IF('2013_Konzum_Statistika'!J4="","",'2013_Konzum_Statistika'!J4)</f>
        <v>41292</v>
      </c>
      <c r="D59" s="390">
        <v>1350</v>
      </c>
      <c r="E59" s="391">
        <v>1259</v>
      </c>
      <c r="F59" s="391">
        <v>1205</v>
      </c>
      <c r="G59" s="391">
        <v>1189</v>
      </c>
      <c r="H59" s="391">
        <v>1200</v>
      </c>
      <c r="I59" s="391">
        <v>1248</v>
      </c>
      <c r="J59" s="391">
        <v>1416</v>
      </c>
      <c r="K59" s="391">
        <v>1559</v>
      </c>
      <c r="L59" s="391">
        <v>1683</v>
      </c>
      <c r="M59" s="391">
        <v>1744</v>
      </c>
      <c r="N59" s="391">
        <v>1762</v>
      </c>
      <c r="O59" s="391">
        <v>1764</v>
      </c>
      <c r="P59" s="391">
        <v>1750</v>
      </c>
      <c r="Q59" s="391">
        <v>1792</v>
      </c>
      <c r="R59" s="391">
        <v>1758</v>
      </c>
      <c r="S59" s="391">
        <v>1747</v>
      </c>
      <c r="T59" s="391">
        <v>1801</v>
      </c>
      <c r="U59" s="391">
        <v>1925</v>
      </c>
      <c r="V59" s="391">
        <v>1910</v>
      </c>
      <c r="W59" s="391">
        <v>1863</v>
      </c>
      <c r="X59" s="391">
        <v>1787</v>
      </c>
      <c r="Y59" s="391">
        <v>1712</v>
      </c>
      <c r="Z59" s="391">
        <v>1657</v>
      </c>
      <c r="AA59" s="391">
        <v>1509</v>
      </c>
      <c r="AB59" s="392">
        <f>IF($C59="","",SUM(D59:AA59))</f>
        <v>38590</v>
      </c>
    </row>
    <row r="60" spans="1:28" ht="18" customHeight="1">
      <c r="B60" s="388" t="s">
        <v>54</v>
      </c>
      <c r="C60" s="393">
        <f>IF('2013_Konzum_Statistika'!J5="","",'2013_Konzum_Statistika'!J5)</f>
        <v>41318</v>
      </c>
      <c r="D60" s="391">
        <v>1299</v>
      </c>
      <c r="E60" s="391">
        <v>1192</v>
      </c>
      <c r="F60" s="391">
        <v>1155</v>
      </c>
      <c r="G60" s="391">
        <v>1154</v>
      </c>
      <c r="H60" s="391">
        <v>1157</v>
      </c>
      <c r="I60" s="391">
        <v>1226</v>
      </c>
      <c r="J60" s="391">
        <v>1407</v>
      </c>
      <c r="K60" s="391">
        <v>1608</v>
      </c>
      <c r="L60" s="391">
        <v>1743</v>
      </c>
      <c r="M60" s="391">
        <v>1791</v>
      </c>
      <c r="N60" s="391">
        <v>1795</v>
      </c>
      <c r="O60" s="391">
        <v>1795</v>
      </c>
      <c r="P60" s="391">
        <v>1775</v>
      </c>
      <c r="Q60" s="391">
        <v>1828</v>
      </c>
      <c r="R60" s="391">
        <v>1795</v>
      </c>
      <c r="S60" s="391">
        <v>1781</v>
      </c>
      <c r="T60" s="391">
        <v>1813</v>
      </c>
      <c r="U60" s="391">
        <v>1922</v>
      </c>
      <c r="V60" s="391">
        <v>1936</v>
      </c>
      <c r="W60" s="391">
        <v>1921</v>
      </c>
      <c r="X60" s="391">
        <v>1859</v>
      </c>
      <c r="Y60" s="391">
        <v>1759</v>
      </c>
      <c r="Z60" s="391">
        <v>1681</v>
      </c>
      <c r="AA60" s="391">
        <v>1483</v>
      </c>
      <c r="AB60" s="392">
        <f t="shared" ref="AB60:AB70" si="4">IF($C60="","",SUM(D60:AA60))</f>
        <v>38875</v>
      </c>
    </row>
    <row r="61" spans="1:28" ht="18" customHeight="1">
      <c r="B61" s="388" t="s">
        <v>55</v>
      </c>
      <c r="C61" s="393">
        <f>IF('2013_Konzum_Statistika'!J6="","",'2013_Konzum_Statistika'!J6)</f>
        <v>41359</v>
      </c>
      <c r="D61" s="391">
        <v>1303</v>
      </c>
      <c r="E61" s="391">
        <v>1217</v>
      </c>
      <c r="F61" s="391">
        <v>1186</v>
      </c>
      <c r="G61" s="394">
        <v>1163</v>
      </c>
      <c r="H61" s="394">
        <v>1181</v>
      </c>
      <c r="I61" s="394">
        <v>1249</v>
      </c>
      <c r="J61" s="391">
        <v>1434</v>
      </c>
      <c r="K61" s="391">
        <v>1611</v>
      </c>
      <c r="L61" s="391">
        <v>1711</v>
      </c>
      <c r="M61" s="391">
        <v>1779</v>
      </c>
      <c r="N61" s="391">
        <v>1755</v>
      </c>
      <c r="O61" s="391">
        <v>1763</v>
      </c>
      <c r="P61" s="391">
        <v>1748</v>
      </c>
      <c r="Q61" s="391">
        <v>1797</v>
      </c>
      <c r="R61" s="391">
        <v>1762</v>
      </c>
      <c r="S61" s="391">
        <v>1734</v>
      </c>
      <c r="T61" s="391">
        <v>1703</v>
      </c>
      <c r="U61" s="391">
        <v>1743</v>
      </c>
      <c r="V61" s="391">
        <v>1865</v>
      </c>
      <c r="W61" s="391">
        <v>1912</v>
      </c>
      <c r="X61" s="391">
        <v>1831</v>
      </c>
      <c r="Y61" s="391">
        <v>1753</v>
      </c>
      <c r="Z61" s="391">
        <v>1634</v>
      </c>
      <c r="AA61" s="391">
        <v>1467</v>
      </c>
      <c r="AB61" s="392">
        <f t="shared" si="4"/>
        <v>38301</v>
      </c>
    </row>
    <row r="62" spans="1:28" ht="18" customHeight="1">
      <c r="B62" s="388" t="s">
        <v>56</v>
      </c>
      <c r="C62" s="393">
        <f>IF('2013_Konzum_Statistika'!J7="","",'2013_Konzum_Statistika'!J7)</f>
        <v>41367</v>
      </c>
      <c r="D62" s="391">
        <v>1266</v>
      </c>
      <c r="E62" s="391">
        <v>1169</v>
      </c>
      <c r="F62" s="391">
        <v>1117</v>
      </c>
      <c r="G62" s="391">
        <v>1105</v>
      </c>
      <c r="H62" s="391">
        <v>1097</v>
      </c>
      <c r="I62" s="391">
        <v>1177</v>
      </c>
      <c r="J62" s="391">
        <v>1314</v>
      </c>
      <c r="K62" s="391">
        <v>1523</v>
      </c>
      <c r="L62" s="391">
        <v>1626</v>
      </c>
      <c r="M62" s="391">
        <v>1672</v>
      </c>
      <c r="N62" s="391">
        <v>1674</v>
      </c>
      <c r="O62" s="391">
        <v>1667</v>
      </c>
      <c r="P62" s="391">
        <v>1664</v>
      </c>
      <c r="Q62" s="391">
        <v>1655</v>
      </c>
      <c r="R62" s="391">
        <v>1678</v>
      </c>
      <c r="S62" s="391">
        <v>1675</v>
      </c>
      <c r="T62" s="391">
        <v>1623</v>
      </c>
      <c r="U62" s="391">
        <v>1617</v>
      </c>
      <c r="V62" s="391">
        <v>1650</v>
      </c>
      <c r="W62" s="391">
        <v>1767</v>
      </c>
      <c r="X62" s="391">
        <v>1792</v>
      </c>
      <c r="Y62" s="391">
        <v>1703</v>
      </c>
      <c r="Z62" s="391">
        <v>1566</v>
      </c>
      <c r="AA62" s="391">
        <v>1423</v>
      </c>
      <c r="AB62" s="392">
        <f t="shared" si="4"/>
        <v>36220</v>
      </c>
    </row>
    <row r="63" spans="1:28" ht="18" customHeight="1">
      <c r="B63" s="388" t="s">
        <v>57</v>
      </c>
      <c r="C63" s="393">
        <f>IF('2013_Konzum_Statistika'!J8="","",'2013_Konzum_Statistika'!J8)</f>
        <v>41417</v>
      </c>
      <c r="D63" s="391">
        <v>1080</v>
      </c>
      <c r="E63" s="391">
        <v>995</v>
      </c>
      <c r="F63" s="391">
        <v>953</v>
      </c>
      <c r="G63" s="391">
        <v>936</v>
      </c>
      <c r="H63" s="391">
        <v>935</v>
      </c>
      <c r="I63" s="391">
        <v>983</v>
      </c>
      <c r="J63" s="391">
        <v>1120</v>
      </c>
      <c r="K63" s="391">
        <v>1309</v>
      </c>
      <c r="L63" s="391">
        <v>1408</v>
      </c>
      <c r="M63" s="391">
        <v>1487</v>
      </c>
      <c r="N63" s="391">
        <v>1497</v>
      </c>
      <c r="O63" s="391">
        <v>1500</v>
      </c>
      <c r="P63" s="391">
        <v>1496</v>
      </c>
      <c r="Q63" s="391">
        <v>1495</v>
      </c>
      <c r="R63" s="391">
        <v>1530</v>
      </c>
      <c r="S63" s="391">
        <v>1505</v>
      </c>
      <c r="T63" s="391">
        <v>1469</v>
      </c>
      <c r="U63" s="391">
        <v>1439</v>
      </c>
      <c r="V63" s="391">
        <v>1438</v>
      </c>
      <c r="W63" s="391">
        <v>1488</v>
      </c>
      <c r="X63" s="391">
        <v>1564</v>
      </c>
      <c r="Y63" s="391">
        <v>1547</v>
      </c>
      <c r="Z63" s="391">
        <v>1394</v>
      </c>
      <c r="AA63" s="391">
        <v>1244</v>
      </c>
      <c r="AB63" s="392">
        <f t="shared" si="4"/>
        <v>31812</v>
      </c>
    </row>
    <row r="64" spans="1:28" ht="18" customHeight="1">
      <c r="B64" s="388" t="s">
        <v>58</v>
      </c>
      <c r="C64" s="393">
        <f>IF('2013_Konzum_Statistika'!J9="","",'2013_Konzum_Statistika'!J9)</f>
        <v>41445</v>
      </c>
      <c r="D64" s="391">
        <v>1174</v>
      </c>
      <c r="E64" s="391">
        <v>1077</v>
      </c>
      <c r="F64" s="391">
        <v>1018</v>
      </c>
      <c r="G64" s="391">
        <v>987</v>
      </c>
      <c r="H64" s="391">
        <v>997</v>
      </c>
      <c r="I64" s="391">
        <v>1019</v>
      </c>
      <c r="J64" s="391">
        <v>1154</v>
      </c>
      <c r="K64" s="391">
        <v>1359</v>
      </c>
      <c r="L64" s="391">
        <v>1485</v>
      </c>
      <c r="M64" s="391">
        <v>1553</v>
      </c>
      <c r="N64" s="391">
        <v>1582</v>
      </c>
      <c r="O64" s="391">
        <v>1608</v>
      </c>
      <c r="P64" s="391">
        <v>1622</v>
      </c>
      <c r="Q64" s="391">
        <v>1625</v>
      </c>
      <c r="R64" s="391">
        <v>1663</v>
      </c>
      <c r="S64" s="391">
        <v>1640</v>
      </c>
      <c r="T64" s="391">
        <v>1593</v>
      </c>
      <c r="U64" s="391">
        <v>1533</v>
      </c>
      <c r="V64" s="391">
        <v>1499</v>
      </c>
      <c r="W64" s="391">
        <v>1485</v>
      </c>
      <c r="X64" s="391">
        <v>1513</v>
      </c>
      <c r="Y64" s="391">
        <v>1631</v>
      </c>
      <c r="Z64" s="391">
        <v>1530</v>
      </c>
      <c r="AA64" s="391">
        <v>1374</v>
      </c>
      <c r="AB64" s="392">
        <f t="shared" si="4"/>
        <v>33721</v>
      </c>
    </row>
    <row r="65" spans="1:28" ht="18" customHeight="1">
      <c r="B65" s="388" t="s">
        <v>59</v>
      </c>
      <c r="C65" s="393">
        <f>IF('2013_Konzum_Statistika'!J10="","",'2013_Konzum_Statistika'!J10)</f>
        <v>41484</v>
      </c>
      <c r="D65" s="391">
        <v>1204</v>
      </c>
      <c r="E65" s="391">
        <v>1114</v>
      </c>
      <c r="F65" s="391">
        <v>1092</v>
      </c>
      <c r="G65" s="391">
        <v>1044</v>
      </c>
      <c r="H65" s="391">
        <v>1016</v>
      </c>
      <c r="I65" s="391">
        <v>1016</v>
      </c>
      <c r="J65" s="391">
        <v>1138</v>
      </c>
      <c r="K65" s="391">
        <v>1335</v>
      </c>
      <c r="L65" s="391">
        <v>1478</v>
      </c>
      <c r="M65" s="391">
        <v>1564</v>
      </c>
      <c r="N65" s="391">
        <v>1617</v>
      </c>
      <c r="O65" s="391">
        <v>1675</v>
      </c>
      <c r="P65" s="391">
        <v>1695</v>
      </c>
      <c r="Q65" s="391">
        <v>1685</v>
      </c>
      <c r="R65" s="391">
        <v>1716</v>
      </c>
      <c r="S65" s="391">
        <v>1678</v>
      </c>
      <c r="T65" s="391">
        <v>1630</v>
      </c>
      <c r="U65" s="391">
        <v>1587</v>
      </c>
      <c r="V65" s="391">
        <v>1578</v>
      </c>
      <c r="W65" s="391">
        <v>1613</v>
      </c>
      <c r="X65" s="391">
        <v>1644</v>
      </c>
      <c r="Y65" s="391">
        <v>1669</v>
      </c>
      <c r="Z65" s="391">
        <v>1526</v>
      </c>
      <c r="AA65" s="391">
        <v>1403</v>
      </c>
      <c r="AB65" s="392">
        <f t="shared" si="4"/>
        <v>34717</v>
      </c>
    </row>
    <row r="66" spans="1:28" ht="18" customHeight="1">
      <c r="B66" s="388" t="s">
        <v>181</v>
      </c>
      <c r="C66" s="393">
        <f>IF('2013_Konzum_Statistika'!J11="","",'2013_Konzum_Statistika'!J11)</f>
        <v>41493</v>
      </c>
      <c r="D66" s="391">
        <v>1260</v>
      </c>
      <c r="E66" s="391">
        <v>1160</v>
      </c>
      <c r="F66" s="391">
        <v>1106</v>
      </c>
      <c r="G66" s="391">
        <v>1091</v>
      </c>
      <c r="H66" s="391">
        <v>1058</v>
      </c>
      <c r="I66" s="391">
        <v>1064</v>
      </c>
      <c r="J66" s="391">
        <v>1167</v>
      </c>
      <c r="K66" s="391">
        <v>1354</v>
      </c>
      <c r="L66" s="391">
        <v>1473</v>
      </c>
      <c r="M66" s="391">
        <v>1559</v>
      </c>
      <c r="N66" s="391">
        <v>1613</v>
      </c>
      <c r="O66" s="391">
        <v>1667</v>
      </c>
      <c r="P66" s="391">
        <v>1702</v>
      </c>
      <c r="Q66" s="391">
        <v>1718</v>
      </c>
      <c r="R66" s="391">
        <v>1756</v>
      </c>
      <c r="S66" s="391">
        <v>1748</v>
      </c>
      <c r="T66" s="391">
        <v>1704</v>
      </c>
      <c r="U66" s="391">
        <v>1668</v>
      </c>
      <c r="V66" s="391">
        <v>1663</v>
      </c>
      <c r="W66" s="391">
        <v>1692</v>
      </c>
      <c r="X66" s="391">
        <v>1739</v>
      </c>
      <c r="Y66" s="391">
        <v>1760</v>
      </c>
      <c r="Z66" s="391">
        <v>1641</v>
      </c>
      <c r="AA66" s="391">
        <v>1501</v>
      </c>
      <c r="AB66" s="392">
        <f t="shared" si="4"/>
        <v>35864</v>
      </c>
    </row>
    <row r="67" spans="1:28" ht="18" customHeight="1">
      <c r="B67" s="388" t="s">
        <v>60</v>
      </c>
      <c r="C67" s="393">
        <f>IF('2013_Konzum_Statistika'!J12="","",'2013_Konzum_Statistika'!J12)</f>
        <v>41547</v>
      </c>
      <c r="D67" s="391">
        <v>1041</v>
      </c>
      <c r="E67" s="391">
        <v>993</v>
      </c>
      <c r="F67" s="391">
        <v>957</v>
      </c>
      <c r="G67" s="391">
        <v>951</v>
      </c>
      <c r="H67" s="391">
        <v>951</v>
      </c>
      <c r="I67" s="391">
        <v>1025</v>
      </c>
      <c r="J67" s="391">
        <v>1174</v>
      </c>
      <c r="K67" s="391">
        <v>1389</v>
      </c>
      <c r="L67" s="391">
        <v>1506</v>
      </c>
      <c r="M67" s="391">
        <v>1544</v>
      </c>
      <c r="N67" s="391">
        <v>1572</v>
      </c>
      <c r="O67" s="391">
        <v>1543</v>
      </c>
      <c r="P67" s="391">
        <v>1533</v>
      </c>
      <c r="Q67" s="391">
        <v>1518</v>
      </c>
      <c r="R67" s="391">
        <v>1550</v>
      </c>
      <c r="S67" s="391">
        <v>1532</v>
      </c>
      <c r="T67" s="391">
        <v>1519</v>
      </c>
      <c r="U67" s="391">
        <v>1527</v>
      </c>
      <c r="V67" s="391">
        <v>1621</v>
      </c>
      <c r="W67" s="391">
        <v>1701</v>
      </c>
      <c r="X67" s="391">
        <v>1648</v>
      </c>
      <c r="Y67" s="391">
        <v>1550</v>
      </c>
      <c r="Z67" s="391">
        <v>1407</v>
      </c>
      <c r="AA67" s="391">
        <v>1261</v>
      </c>
      <c r="AB67" s="392">
        <f t="shared" si="4"/>
        <v>33013</v>
      </c>
    </row>
    <row r="68" spans="1:28" ht="18" customHeight="1">
      <c r="B68" s="388" t="s">
        <v>61</v>
      </c>
      <c r="C68" s="393">
        <f>IF('2013_Konzum_Statistika'!J13="","",'2013_Konzum_Statistika'!J13)</f>
        <v>41554</v>
      </c>
      <c r="D68" s="391">
        <v>1161</v>
      </c>
      <c r="E68" s="391">
        <v>1071</v>
      </c>
      <c r="F68" s="391">
        <v>1022</v>
      </c>
      <c r="G68" s="391">
        <v>996</v>
      </c>
      <c r="H68" s="391">
        <v>1031</v>
      </c>
      <c r="I68" s="391">
        <v>1107</v>
      </c>
      <c r="J68" s="391">
        <v>1281</v>
      </c>
      <c r="K68" s="391">
        <v>1518</v>
      </c>
      <c r="L68" s="391">
        <v>1621</v>
      </c>
      <c r="M68" s="391">
        <v>1634</v>
      </c>
      <c r="N68" s="391">
        <v>1623</v>
      </c>
      <c r="O68" s="391">
        <v>1605</v>
      </c>
      <c r="P68" s="391">
        <v>1574</v>
      </c>
      <c r="Q68" s="391">
        <v>1576</v>
      </c>
      <c r="R68" s="391">
        <v>1601</v>
      </c>
      <c r="S68" s="391">
        <v>1577</v>
      </c>
      <c r="T68" s="391">
        <v>1582</v>
      </c>
      <c r="U68" s="391">
        <v>1579</v>
      </c>
      <c r="V68" s="391">
        <v>1731</v>
      </c>
      <c r="W68" s="391">
        <v>1809</v>
      </c>
      <c r="X68" s="391">
        <v>1737</v>
      </c>
      <c r="Y68" s="391">
        <v>1612</v>
      </c>
      <c r="Z68" s="391">
        <v>1455</v>
      </c>
      <c r="AA68" s="391">
        <v>1322</v>
      </c>
      <c r="AB68" s="392">
        <f t="shared" si="4"/>
        <v>34825</v>
      </c>
    </row>
    <row r="69" spans="1:28" ht="18" customHeight="1">
      <c r="B69" s="388" t="s">
        <v>62</v>
      </c>
      <c r="C69" s="393">
        <f>IF('2013_Konzum_Statistika'!J14="","",'2013_Konzum_Statistika'!J14)</f>
        <v>41607</v>
      </c>
      <c r="D69" s="391">
        <v>1323.944</v>
      </c>
      <c r="E69" s="391">
        <v>1234.501</v>
      </c>
      <c r="F69" s="391">
        <v>1196.2</v>
      </c>
      <c r="G69" s="391">
        <v>1171.9639999999999</v>
      </c>
      <c r="H69" s="391">
        <v>1166.788</v>
      </c>
      <c r="I69" s="391">
        <v>1265.6479999999999</v>
      </c>
      <c r="J69" s="391">
        <v>1472.9960000000001</v>
      </c>
      <c r="K69" s="391">
        <v>1634.778</v>
      </c>
      <c r="L69" s="391">
        <v>1769.789</v>
      </c>
      <c r="M69" s="391">
        <v>1804.182</v>
      </c>
      <c r="N69" s="391">
        <v>1776.579</v>
      </c>
      <c r="O69" s="391">
        <v>1764.135</v>
      </c>
      <c r="P69" s="391">
        <v>1736.1610000000001</v>
      </c>
      <c r="Q69" s="391">
        <v>1758.2829999999999</v>
      </c>
      <c r="R69" s="391">
        <v>1756.7670000000001</v>
      </c>
      <c r="S69" s="391">
        <v>1747.546</v>
      </c>
      <c r="T69" s="391">
        <v>1870.277</v>
      </c>
      <c r="U69" s="391">
        <v>1962.6579999999999</v>
      </c>
      <c r="V69" s="391">
        <v>1924.403</v>
      </c>
      <c r="W69" s="391">
        <v>1882.742</v>
      </c>
      <c r="X69" s="391">
        <v>1819.0129999999999</v>
      </c>
      <c r="Y69" s="391">
        <v>1735.671</v>
      </c>
      <c r="Z69" s="391">
        <v>1650.9459999999999</v>
      </c>
      <c r="AA69" s="391">
        <v>1485.9179999999999</v>
      </c>
      <c r="AB69" s="392">
        <f t="shared" si="4"/>
        <v>38911.889000000003</v>
      </c>
    </row>
    <row r="70" spans="1:28" ht="18" customHeight="1" thickBot="1">
      <c r="B70" s="395" t="s">
        <v>63</v>
      </c>
      <c r="C70" s="396">
        <f>IF('2013_Konzum_Statistika'!J15="","",'2013_Konzum_Statistika'!J15)</f>
        <v>41632</v>
      </c>
      <c r="D70" s="397">
        <v>1381.096</v>
      </c>
      <c r="E70" s="397">
        <v>1281.6759999999999</v>
      </c>
      <c r="F70" s="397">
        <v>1217.415</v>
      </c>
      <c r="G70" s="397">
        <v>1201.412</v>
      </c>
      <c r="H70" s="397">
        <v>1196.7339999999999</v>
      </c>
      <c r="I70" s="397">
        <v>1283.961</v>
      </c>
      <c r="J70" s="397">
        <v>1483.0740000000001</v>
      </c>
      <c r="K70" s="397">
        <v>1687.2139999999999</v>
      </c>
      <c r="L70" s="397">
        <v>1827.8979999999999</v>
      </c>
      <c r="M70" s="397">
        <v>1866.596</v>
      </c>
      <c r="N70" s="397">
        <v>1856.6020000000001</v>
      </c>
      <c r="O70" s="397">
        <v>1831.77</v>
      </c>
      <c r="P70" s="397">
        <v>1801.616</v>
      </c>
      <c r="Q70" s="397">
        <v>1832.885</v>
      </c>
      <c r="R70" s="397">
        <v>1834.752</v>
      </c>
      <c r="S70" s="397">
        <v>1847.7739999999999</v>
      </c>
      <c r="T70" s="397">
        <v>1964.712</v>
      </c>
      <c r="U70" s="397">
        <v>2074.1970000000001</v>
      </c>
      <c r="V70" s="397">
        <v>2020.2329999999999</v>
      </c>
      <c r="W70" s="397">
        <v>1993.431</v>
      </c>
      <c r="X70" s="397">
        <v>1935.21</v>
      </c>
      <c r="Y70" s="397">
        <v>1846.751</v>
      </c>
      <c r="Z70" s="397">
        <v>1747.3309999999999</v>
      </c>
      <c r="AA70" s="397">
        <v>1585.075</v>
      </c>
      <c r="AB70" s="398">
        <f t="shared" si="4"/>
        <v>40599.414999999986</v>
      </c>
    </row>
    <row r="71" spans="1:28" ht="9.9499999999999993" customHeight="1"/>
    <row r="72" spans="1:28" ht="9.9499999999999993" customHeight="1">
      <c r="U72" s="378" t="s">
        <v>0</v>
      </c>
    </row>
    <row r="73" spans="1:28" ht="9.9499999999999993" customHeight="1"/>
    <row r="74" spans="1:28" ht="18" customHeight="1">
      <c r="A74" s="379"/>
      <c r="B74" s="380" t="s">
        <v>152</v>
      </c>
      <c r="C74" s="381"/>
    </row>
    <row r="75" spans="1:28" ht="18" customHeight="1" thickBot="1">
      <c r="A75" s="379"/>
      <c r="B75" s="382"/>
      <c r="C75" s="381"/>
      <c r="AB75" s="383" t="s">
        <v>40</v>
      </c>
    </row>
    <row r="76" spans="1:28" ht="18" customHeight="1">
      <c r="B76" s="384"/>
      <c r="C76" s="385"/>
      <c r="D76" s="386">
        <v>1</v>
      </c>
      <c r="E76" s="386">
        <v>2</v>
      </c>
      <c r="F76" s="386">
        <v>3</v>
      </c>
      <c r="G76" s="386">
        <v>4</v>
      </c>
      <c r="H76" s="386">
        <v>5</v>
      </c>
      <c r="I76" s="386">
        <v>6</v>
      </c>
      <c r="J76" s="386">
        <v>7</v>
      </c>
      <c r="K76" s="386">
        <v>8</v>
      </c>
      <c r="L76" s="386">
        <v>9</v>
      </c>
      <c r="M76" s="386">
        <v>10</v>
      </c>
      <c r="N76" s="386">
        <v>11</v>
      </c>
      <c r="O76" s="386">
        <v>12</v>
      </c>
      <c r="P76" s="386">
        <v>13</v>
      </c>
      <c r="Q76" s="386">
        <v>14</v>
      </c>
      <c r="R76" s="386">
        <v>15</v>
      </c>
      <c r="S76" s="386">
        <v>16</v>
      </c>
      <c r="T76" s="386">
        <v>17</v>
      </c>
      <c r="U76" s="386">
        <v>18</v>
      </c>
      <c r="V76" s="386">
        <v>19</v>
      </c>
      <c r="W76" s="386">
        <v>20</v>
      </c>
      <c r="X76" s="386">
        <v>21</v>
      </c>
      <c r="Y76" s="386">
        <v>22</v>
      </c>
      <c r="Z76" s="386">
        <v>23</v>
      </c>
      <c r="AA76" s="386">
        <v>24</v>
      </c>
      <c r="AB76" s="387" t="s">
        <v>41</v>
      </c>
    </row>
    <row r="77" spans="1:28" ht="18" customHeight="1">
      <c r="B77" s="388" t="s">
        <v>53</v>
      </c>
      <c r="C77" s="389">
        <f>IF('2013_Konzum_Statistika'!L4="","",'2013_Konzum_Statistika'!L4)</f>
        <v>41275</v>
      </c>
      <c r="D77" s="390">
        <v>1432</v>
      </c>
      <c r="E77" s="391">
        <v>1348</v>
      </c>
      <c r="F77" s="391">
        <v>1269</v>
      </c>
      <c r="G77" s="391">
        <v>1209</v>
      </c>
      <c r="H77" s="391">
        <v>1169</v>
      </c>
      <c r="I77" s="391">
        <v>1155</v>
      </c>
      <c r="J77" s="391">
        <v>1185</v>
      </c>
      <c r="K77" s="391">
        <v>1197</v>
      </c>
      <c r="L77" s="391">
        <v>1306</v>
      </c>
      <c r="M77" s="391">
        <v>1403</v>
      </c>
      <c r="N77" s="391">
        <v>1465</v>
      </c>
      <c r="O77" s="391">
        <v>1503</v>
      </c>
      <c r="P77" s="391">
        <v>1506</v>
      </c>
      <c r="Q77" s="391">
        <v>1532</v>
      </c>
      <c r="R77" s="391">
        <v>1509</v>
      </c>
      <c r="S77" s="391">
        <v>1507</v>
      </c>
      <c r="T77" s="391">
        <v>1609</v>
      </c>
      <c r="U77" s="391">
        <v>1730</v>
      </c>
      <c r="V77" s="391">
        <v>1711</v>
      </c>
      <c r="W77" s="391">
        <v>1688</v>
      </c>
      <c r="X77" s="391">
        <v>1650</v>
      </c>
      <c r="Y77" s="391">
        <v>1586</v>
      </c>
      <c r="Z77" s="391">
        <v>1531</v>
      </c>
      <c r="AA77" s="391">
        <v>1379</v>
      </c>
      <c r="AB77" s="392">
        <f>IF($C77="","",SUM(D77:AA77))</f>
        <v>34579</v>
      </c>
    </row>
    <row r="78" spans="1:28" ht="18" customHeight="1">
      <c r="B78" s="388" t="s">
        <v>54</v>
      </c>
      <c r="C78" s="393">
        <f>IF('2013_Konzum_Statistika'!L5="","",'2013_Konzum_Statistika'!L5)</f>
        <v>41308</v>
      </c>
      <c r="D78" s="391">
        <v>1258</v>
      </c>
      <c r="E78" s="391">
        <v>1169</v>
      </c>
      <c r="F78" s="391">
        <v>1109</v>
      </c>
      <c r="G78" s="391">
        <v>1090</v>
      </c>
      <c r="H78" s="391">
        <v>1081</v>
      </c>
      <c r="I78" s="391">
        <v>1083</v>
      </c>
      <c r="J78" s="391">
        <v>1127</v>
      </c>
      <c r="K78" s="391">
        <v>1225</v>
      </c>
      <c r="L78" s="391">
        <v>1342</v>
      </c>
      <c r="M78" s="391">
        <v>1491</v>
      </c>
      <c r="N78" s="391">
        <v>1567</v>
      </c>
      <c r="O78" s="391">
        <v>1586</v>
      </c>
      <c r="P78" s="391">
        <v>1589</v>
      </c>
      <c r="Q78" s="391">
        <v>1572</v>
      </c>
      <c r="R78" s="391">
        <v>1556</v>
      </c>
      <c r="S78" s="391">
        <v>1571</v>
      </c>
      <c r="T78" s="391">
        <v>1645</v>
      </c>
      <c r="U78" s="391">
        <v>1810</v>
      </c>
      <c r="V78" s="391">
        <v>1846</v>
      </c>
      <c r="W78" s="391">
        <v>1828</v>
      </c>
      <c r="X78" s="391">
        <v>1751</v>
      </c>
      <c r="Y78" s="391">
        <v>1661</v>
      </c>
      <c r="Z78" s="391">
        <v>1529</v>
      </c>
      <c r="AA78" s="391">
        <v>1363</v>
      </c>
      <c r="AB78" s="392">
        <f t="shared" ref="AB78:AB88" si="5">IF($C78="","",SUM(D78:AA78))</f>
        <v>34849</v>
      </c>
    </row>
    <row r="79" spans="1:28" ht="18" customHeight="1">
      <c r="B79" s="388" t="s">
        <v>55</v>
      </c>
      <c r="C79" s="393">
        <f>IF('2013_Konzum_Statistika'!L6="","",'2013_Konzum_Statistika'!L6)</f>
        <v>41343</v>
      </c>
      <c r="D79" s="391">
        <v>1139</v>
      </c>
      <c r="E79" s="391">
        <v>1069</v>
      </c>
      <c r="F79" s="391">
        <v>1025</v>
      </c>
      <c r="G79" s="394">
        <v>994</v>
      </c>
      <c r="H79" s="394">
        <v>1000</v>
      </c>
      <c r="I79" s="394">
        <v>1015</v>
      </c>
      <c r="J79" s="391">
        <v>1061</v>
      </c>
      <c r="K79" s="391">
        <v>1208</v>
      </c>
      <c r="L79" s="391">
        <v>1362</v>
      </c>
      <c r="M79" s="391">
        <v>1464</v>
      </c>
      <c r="N79" s="391">
        <v>1492</v>
      </c>
      <c r="O79" s="391">
        <v>1494</v>
      </c>
      <c r="P79" s="391">
        <v>1472</v>
      </c>
      <c r="Q79" s="391">
        <v>1437</v>
      </c>
      <c r="R79" s="391">
        <v>1386</v>
      </c>
      <c r="S79" s="391">
        <v>1379</v>
      </c>
      <c r="T79" s="391">
        <v>1403</v>
      </c>
      <c r="U79" s="391">
        <v>1486</v>
      </c>
      <c r="V79" s="391">
        <v>1663</v>
      </c>
      <c r="W79" s="391">
        <v>1704</v>
      </c>
      <c r="X79" s="391">
        <v>1654</v>
      </c>
      <c r="Y79" s="391">
        <v>1535</v>
      </c>
      <c r="Z79" s="391">
        <v>1377</v>
      </c>
      <c r="AA79" s="391">
        <v>1235</v>
      </c>
      <c r="AB79" s="392">
        <f t="shared" si="5"/>
        <v>32054</v>
      </c>
    </row>
    <row r="80" spans="1:28" ht="18" customHeight="1">
      <c r="B80" s="388" t="s">
        <v>56</v>
      </c>
      <c r="C80" s="393">
        <f>IF('2013_Konzum_Statistika'!L7="","",'2013_Konzum_Statistika'!L7)</f>
        <v>41392</v>
      </c>
      <c r="D80" s="391">
        <v>1070</v>
      </c>
      <c r="E80" s="391">
        <v>982</v>
      </c>
      <c r="F80" s="391">
        <v>940</v>
      </c>
      <c r="G80" s="391">
        <v>923</v>
      </c>
      <c r="H80" s="391">
        <v>913</v>
      </c>
      <c r="I80" s="391">
        <v>923</v>
      </c>
      <c r="J80" s="391">
        <v>955</v>
      </c>
      <c r="K80" s="391">
        <v>1132</v>
      </c>
      <c r="L80" s="391">
        <v>1288</v>
      </c>
      <c r="M80" s="391">
        <v>1384</v>
      </c>
      <c r="N80" s="391">
        <v>1399</v>
      </c>
      <c r="O80" s="391">
        <v>1387</v>
      </c>
      <c r="P80" s="391">
        <v>1361</v>
      </c>
      <c r="Q80" s="391">
        <v>1343</v>
      </c>
      <c r="R80" s="391">
        <v>1316</v>
      </c>
      <c r="S80" s="391">
        <v>1290</v>
      </c>
      <c r="T80" s="391">
        <v>1272</v>
      </c>
      <c r="U80" s="391">
        <v>1258</v>
      </c>
      <c r="V80" s="391">
        <v>1268</v>
      </c>
      <c r="W80" s="391">
        <v>1329</v>
      </c>
      <c r="X80" s="391">
        <v>1557</v>
      </c>
      <c r="Y80" s="391">
        <v>1515</v>
      </c>
      <c r="Z80" s="391">
        <v>1346</v>
      </c>
      <c r="AA80" s="391">
        <v>1163</v>
      </c>
      <c r="AB80" s="392">
        <f t="shared" si="5"/>
        <v>29314</v>
      </c>
    </row>
    <row r="81" spans="2:28" ht="18" customHeight="1">
      <c r="B81" s="388" t="s">
        <v>57</v>
      </c>
      <c r="C81" s="393">
        <f>IF('2013_Konzum_Statistika'!L8="","",'2013_Konzum_Statistika'!L8)</f>
        <v>41395</v>
      </c>
      <c r="D81" s="391">
        <v>1070</v>
      </c>
      <c r="E81" s="391">
        <v>987</v>
      </c>
      <c r="F81" s="391">
        <v>919</v>
      </c>
      <c r="G81" s="391">
        <v>901</v>
      </c>
      <c r="H81" s="391">
        <v>893</v>
      </c>
      <c r="I81" s="391">
        <v>916</v>
      </c>
      <c r="J81" s="391">
        <v>990</v>
      </c>
      <c r="K81" s="391">
        <v>1146</v>
      </c>
      <c r="L81" s="391">
        <v>1260</v>
      </c>
      <c r="M81" s="391">
        <v>1306</v>
      </c>
      <c r="N81" s="391">
        <v>1301</v>
      </c>
      <c r="O81" s="391">
        <v>1251</v>
      </c>
      <c r="P81" s="391">
        <v>1226</v>
      </c>
      <c r="Q81" s="391">
        <v>1187</v>
      </c>
      <c r="R81" s="391">
        <v>1176</v>
      </c>
      <c r="S81" s="391">
        <v>1140</v>
      </c>
      <c r="T81" s="391">
        <v>1113</v>
      </c>
      <c r="U81" s="391">
        <v>1102</v>
      </c>
      <c r="V81" s="391">
        <v>1109</v>
      </c>
      <c r="W81" s="391">
        <v>1198</v>
      </c>
      <c r="X81" s="391">
        <v>1416</v>
      </c>
      <c r="Y81" s="391">
        <v>1418</v>
      </c>
      <c r="Z81" s="391">
        <v>1291</v>
      </c>
      <c r="AA81" s="391">
        <v>1142</v>
      </c>
      <c r="AB81" s="392">
        <f t="shared" si="5"/>
        <v>27458</v>
      </c>
    </row>
    <row r="82" spans="2:28" ht="18" customHeight="1">
      <c r="B82" s="388" t="s">
        <v>58</v>
      </c>
      <c r="C82" s="393">
        <f>IF('2013_Konzum_Statistika'!L9="","",'2013_Konzum_Statistika'!L9)</f>
        <v>41455</v>
      </c>
      <c r="D82" s="391">
        <v>1094</v>
      </c>
      <c r="E82" s="391">
        <v>1006</v>
      </c>
      <c r="F82" s="391">
        <v>962</v>
      </c>
      <c r="G82" s="391">
        <v>932</v>
      </c>
      <c r="H82" s="391">
        <v>917</v>
      </c>
      <c r="I82" s="391">
        <v>895</v>
      </c>
      <c r="J82" s="391">
        <v>942</v>
      </c>
      <c r="K82" s="391">
        <v>1072</v>
      </c>
      <c r="L82" s="391">
        <v>1210</v>
      </c>
      <c r="M82" s="391">
        <v>1345</v>
      </c>
      <c r="N82" s="391">
        <v>1360</v>
      </c>
      <c r="O82" s="391">
        <v>1372</v>
      </c>
      <c r="P82" s="391">
        <v>1362</v>
      </c>
      <c r="Q82" s="391">
        <v>1361</v>
      </c>
      <c r="R82" s="391">
        <v>1302</v>
      </c>
      <c r="S82" s="391">
        <v>1285</v>
      </c>
      <c r="T82" s="391">
        <v>1278</v>
      </c>
      <c r="U82" s="391">
        <v>1260</v>
      </c>
      <c r="V82" s="391">
        <v>1260</v>
      </c>
      <c r="W82" s="391">
        <v>1274</v>
      </c>
      <c r="X82" s="391">
        <v>1343</v>
      </c>
      <c r="Y82" s="391">
        <v>1470</v>
      </c>
      <c r="Z82" s="391">
        <v>1358</v>
      </c>
      <c r="AA82" s="391">
        <v>1228</v>
      </c>
      <c r="AB82" s="392">
        <f t="shared" si="5"/>
        <v>28888</v>
      </c>
    </row>
    <row r="83" spans="2:28" ht="18" customHeight="1">
      <c r="B83" s="388" t="s">
        <v>59</v>
      </c>
      <c r="C83" s="393">
        <f>IF('2013_Konzum_Statistika'!L10="","",'2013_Konzum_Statistika'!L10)</f>
        <v>41462</v>
      </c>
      <c r="D83" s="391">
        <v>1143</v>
      </c>
      <c r="E83" s="391">
        <v>1044</v>
      </c>
      <c r="F83" s="391">
        <v>981</v>
      </c>
      <c r="G83" s="391">
        <v>959</v>
      </c>
      <c r="H83" s="391">
        <v>948</v>
      </c>
      <c r="I83" s="391">
        <v>928</v>
      </c>
      <c r="J83" s="391">
        <v>967</v>
      </c>
      <c r="K83" s="391">
        <v>1083</v>
      </c>
      <c r="L83" s="391">
        <v>1240</v>
      </c>
      <c r="M83" s="391">
        <v>1353</v>
      </c>
      <c r="N83" s="391">
        <v>1401</v>
      </c>
      <c r="O83" s="391">
        <v>1413</v>
      </c>
      <c r="P83" s="391">
        <v>1412</v>
      </c>
      <c r="Q83" s="391">
        <v>1403</v>
      </c>
      <c r="R83" s="391">
        <v>1352</v>
      </c>
      <c r="S83" s="391">
        <v>1335</v>
      </c>
      <c r="T83" s="391">
        <v>1292</v>
      </c>
      <c r="U83" s="391">
        <v>1307</v>
      </c>
      <c r="V83" s="391">
        <v>1280</v>
      </c>
      <c r="W83" s="391">
        <v>1314</v>
      </c>
      <c r="X83" s="391">
        <v>1391</v>
      </c>
      <c r="Y83" s="391">
        <v>1433</v>
      </c>
      <c r="Z83" s="391">
        <v>1333</v>
      </c>
      <c r="AA83" s="391">
        <v>1213</v>
      </c>
      <c r="AB83" s="392">
        <f t="shared" si="5"/>
        <v>29525</v>
      </c>
    </row>
    <row r="84" spans="2:28" ht="18" customHeight="1">
      <c r="B84" s="388" t="s">
        <v>181</v>
      </c>
      <c r="C84" s="393">
        <f>IF('2013_Konzum_Statistika'!L11="","",'2013_Konzum_Statistika'!L11)</f>
        <v>41511</v>
      </c>
      <c r="D84" s="391">
        <v>1121</v>
      </c>
      <c r="E84" s="391">
        <v>1063</v>
      </c>
      <c r="F84" s="391">
        <v>1015</v>
      </c>
      <c r="G84" s="391">
        <v>992</v>
      </c>
      <c r="H84" s="391">
        <v>1001</v>
      </c>
      <c r="I84" s="391">
        <v>995</v>
      </c>
      <c r="J84" s="391">
        <v>993</v>
      </c>
      <c r="K84" s="391">
        <v>1135</v>
      </c>
      <c r="L84" s="391">
        <v>1283</v>
      </c>
      <c r="M84" s="391">
        <v>1398</v>
      </c>
      <c r="N84" s="391">
        <v>1439</v>
      </c>
      <c r="O84" s="391">
        <v>1452</v>
      </c>
      <c r="P84" s="391">
        <v>1447</v>
      </c>
      <c r="Q84" s="391">
        <v>1413</v>
      </c>
      <c r="R84" s="391">
        <v>1371</v>
      </c>
      <c r="S84" s="391">
        <v>1355</v>
      </c>
      <c r="T84" s="391">
        <v>1315</v>
      </c>
      <c r="U84" s="391">
        <v>1312</v>
      </c>
      <c r="V84" s="391">
        <v>1317</v>
      </c>
      <c r="W84" s="391">
        <v>1394</v>
      </c>
      <c r="X84" s="391">
        <v>1513</v>
      </c>
      <c r="Y84" s="391">
        <v>1455</v>
      </c>
      <c r="Z84" s="391">
        <v>1299</v>
      </c>
      <c r="AA84" s="391">
        <v>1166</v>
      </c>
      <c r="AB84" s="392">
        <f t="shared" si="5"/>
        <v>30244</v>
      </c>
    </row>
    <row r="85" spans="2:28" ht="18" customHeight="1">
      <c r="B85" s="388" t="s">
        <v>60</v>
      </c>
      <c r="C85" s="393">
        <f>IF('2013_Konzum_Statistika'!L12="","",'2013_Konzum_Statistika'!L12)</f>
        <v>41525</v>
      </c>
      <c r="D85" s="391">
        <v>1095</v>
      </c>
      <c r="E85" s="391">
        <v>1037</v>
      </c>
      <c r="F85" s="391">
        <v>991</v>
      </c>
      <c r="G85" s="391">
        <v>968</v>
      </c>
      <c r="H85" s="391">
        <v>965</v>
      </c>
      <c r="I85" s="391">
        <v>977</v>
      </c>
      <c r="J85" s="391">
        <v>1001</v>
      </c>
      <c r="K85" s="391">
        <v>1135</v>
      </c>
      <c r="L85" s="391">
        <v>1285</v>
      </c>
      <c r="M85" s="391">
        <v>1373</v>
      </c>
      <c r="N85" s="391">
        <v>1396</v>
      </c>
      <c r="O85" s="391">
        <v>1395</v>
      </c>
      <c r="P85" s="391">
        <v>1391</v>
      </c>
      <c r="Q85" s="391">
        <v>1373</v>
      </c>
      <c r="R85" s="391">
        <v>1356</v>
      </c>
      <c r="S85" s="391">
        <v>1320</v>
      </c>
      <c r="T85" s="391">
        <v>1322</v>
      </c>
      <c r="U85" s="391">
        <v>1311</v>
      </c>
      <c r="V85" s="391">
        <v>1362</v>
      </c>
      <c r="W85" s="391">
        <v>1518</v>
      </c>
      <c r="X85" s="391">
        <v>1592</v>
      </c>
      <c r="Y85" s="391">
        <v>1456</v>
      </c>
      <c r="Z85" s="391">
        <v>1312</v>
      </c>
      <c r="AA85" s="391">
        <v>1165</v>
      </c>
      <c r="AB85" s="392">
        <f t="shared" si="5"/>
        <v>30096</v>
      </c>
    </row>
    <row r="86" spans="2:28" ht="18" customHeight="1">
      <c r="B86" s="388" t="s">
        <v>61</v>
      </c>
      <c r="C86" s="393">
        <f>IF('2013_Konzum_Statistika'!L13="","",'2013_Konzum_Statistika'!L13)</f>
        <v>41567</v>
      </c>
      <c r="D86" s="391">
        <v>1187</v>
      </c>
      <c r="E86" s="391">
        <v>1098</v>
      </c>
      <c r="F86" s="391">
        <v>1043</v>
      </c>
      <c r="G86" s="391">
        <v>1015</v>
      </c>
      <c r="H86" s="391">
        <v>1017</v>
      </c>
      <c r="I86" s="391">
        <v>1048</v>
      </c>
      <c r="J86" s="391">
        <v>1099</v>
      </c>
      <c r="K86" s="391">
        <v>1226</v>
      </c>
      <c r="L86" s="391">
        <v>1378</v>
      </c>
      <c r="M86" s="391">
        <v>1461</v>
      </c>
      <c r="N86" s="391">
        <v>1493</v>
      </c>
      <c r="O86" s="391">
        <v>1474</v>
      </c>
      <c r="P86" s="391">
        <v>1443</v>
      </c>
      <c r="Q86" s="391">
        <v>1414</v>
      </c>
      <c r="R86" s="391">
        <v>1373</v>
      </c>
      <c r="S86" s="391">
        <v>1371</v>
      </c>
      <c r="T86" s="391">
        <v>1361</v>
      </c>
      <c r="U86" s="391">
        <v>1441</v>
      </c>
      <c r="V86" s="391">
        <v>1678</v>
      </c>
      <c r="W86" s="391">
        <v>1729</v>
      </c>
      <c r="X86" s="391">
        <v>1668</v>
      </c>
      <c r="Y86" s="391">
        <v>1546</v>
      </c>
      <c r="Z86" s="391">
        <v>1375</v>
      </c>
      <c r="AA86" s="391">
        <v>1227</v>
      </c>
      <c r="AB86" s="392">
        <f t="shared" si="5"/>
        <v>32165</v>
      </c>
    </row>
    <row r="87" spans="2:28" ht="18" customHeight="1">
      <c r="B87" s="388" t="s">
        <v>62</v>
      </c>
      <c r="C87" s="393">
        <f>IF('2013_Konzum_Statistika'!L14="","",'2013_Konzum_Statistika'!L14)</f>
        <v>41581</v>
      </c>
      <c r="D87" s="391">
        <v>1142.114</v>
      </c>
      <c r="E87" s="391">
        <v>1068.98</v>
      </c>
      <c r="F87" s="391">
        <v>1029.671</v>
      </c>
      <c r="G87" s="391">
        <v>998.10400000000004</v>
      </c>
      <c r="H87" s="391">
        <v>1008.65</v>
      </c>
      <c r="I87" s="391">
        <v>1043.201</v>
      </c>
      <c r="J87" s="391">
        <v>1104.71</v>
      </c>
      <c r="K87" s="391">
        <v>1260.423</v>
      </c>
      <c r="L87" s="391">
        <v>1371.2349999999999</v>
      </c>
      <c r="M87" s="391">
        <v>1465.4739999999999</v>
      </c>
      <c r="N87" s="391">
        <v>1456.546</v>
      </c>
      <c r="O87" s="391">
        <v>1468.57</v>
      </c>
      <c r="P87" s="391">
        <v>1442.5229999999999</v>
      </c>
      <c r="Q87" s="391">
        <v>1437.0920000000001</v>
      </c>
      <c r="R87" s="391">
        <v>1397.683</v>
      </c>
      <c r="S87" s="391">
        <v>1420.0840000000001</v>
      </c>
      <c r="T87" s="391">
        <v>1524.8440000000001</v>
      </c>
      <c r="U87" s="391">
        <v>1705.7360000000001</v>
      </c>
      <c r="V87" s="391">
        <v>1659.921</v>
      </c>
      <c r="W87" s="391">
        <v>1626.5039999999999</v>
      </c>
      <c r="X87" s="391">
        <v>1553.337</v>
      </c>
      <c r="Y87" s="391">
        <v>1450.856</v>
      </c>
      <c r="Z87" s="391">
        <v>1312.3019999999999</v>
      </c>
      <c r="AA87" s="391">
        <v>1173.6990000000001</v>
      </c>
      <c r="AB87" s="392">
        <f t="shared" si="5"/>
        <v>32122.259000000002</v>
      </c>
    </row>
    <row r="88" spans="2:28" ht="18" customHeight="1" thickBot="1">
      <c r="B88" s="395" t="s">
        <v>63</v>
      </c>
      <c r="C88" s="396">
        <f>IF('2013_Konzum_Statistika'!L15="","",'2013_Konzum_Statistika'!L15)</f>
        <v>41637</v>
      </c>
      <c r="D88" s="397">
        <v>1346.4259999999999</v>
      </c>
      <c r="E88" s="397">
        <v>1209.1030000000001</v>
      </c>
      <c r="F88" s="397">
        <v>1153.337</v>
      </c>
      <c r="G88" s="397">
        <v>1128.9849999999999</v>
      </c>
      <c r="H88" s="397">
        <v>1116.52</v>
      </c>
      <c r="I88" s="397">
        <v>1155.961</v>
      </c>
      <c r="J88" s="397">
        <v>1227.721</v>
      </c>
      <c r="K88" s="397">
        <v>1338.693</v>
      </c>
      <c r="L88" s="397">
        <v>1525.68</v>
      </c>
      <c r="M88" s="397">
        <v>1630.0840000000001</v>
      </c>
      <c r="N88" s="397">
        <v>1678.1289999999999</v>
      </c>
      <c r="O88" s="397">
        <v>1679.076</v>
      </c>
      <c r="P88" s="397">
        <v>1671.6210000000001</v>
      </c>
      <c r="Q88" s="397">
        <v>1633.9179999999999</v>
      </c>
      <c r="R88" s="397">
        <v>1626.895</v>
      </c>
      <c r="S88" s="397">
        <v>1614.287</v>
      </c>
      <c r="T88" s="397">
        <v>1798.501</v>
      </c>
      <c r="U88" s="397">
        <v>1905.566</v>
      </c>
      <c r="V88" s="397">
        <v>1857.713</v>
      </c>
      <c r="W88" s="397">
        <v>1841.4469999999999</v>
      </c>
      <c r="X88" s="397">
        <v>1793.7149999999999</v>
      </c>
      <c r="Y88" s="397">
        <v>1725.6949999999999</v>
      </c>
      <c r="Z88" s="397">
        <v>1585.56</v>
      </c>
      <c r="AA88" s="397">
        <v>1445.4369999999999</v>
      </c>
      <c r="AB88" s="398">
        <f t="shared" si="5"/>
        <v>36690.07</v>
      </c>
    </row>
    <row r="90" spans="2:28">
      <c r="C90" s="399">
        <v>0</v>
      </c>
      <c r="D90" s="399">
        <f>1+C90</f>
        <v>1</v>
      </c>
      <c r="E90" s="399">
        <f t="shared" ref="E90:AB90" si="6">1+D90</f>
        <v>2</v>
      </c>
      <c r="F90" s="399">
        <f t="shared" si="6"/>
        <v>3</v>
      </c>
      <c r="G90" s="399">
        <f t="shared" si="6"/>
        <v>4</v>
      </c>
      <c r="H90" s="399">
        <f t="shared" si="6"/>
        <v>5</v>
      </c>
      <c r="I90" s="399">
        <f t="shared" si="6"/>
        <v>6</v>
      </c>
      <c r="J90" s="399">
        <f t="shared" si="6"/>
        <v>7</v>
      </c>
      <c r="K90" s="399">
        <f t="shared" si="6"/>
        <v>8</v>
      </c>
      <c r="L90" s="399">
        <f t="shared" si="6"/>
        <v>9</v>
      </c>
      <c r="M90" s="399">
        <f t="shared" si="6"/>
        <v>10</v>
      </c>
      <c r="N90" s="399">
        <f t="shared" si="6"/>
        <v>11</v>
      </c>
      <c r="O90" s="399">
        <f t="shared" si="6"/>
        <v>12</v>
      </c>
      <c r="P90" s="399">
        <f t="shared" si="6"/>
        <v>13</v>
      </c>
      <c r="Q90" s="399">
        <f t="shared" si="6"/>
        <v>14</v>
      </c>
      <c r="R90" s="399">
        <f t="shared" si="6"/>
        <v>15</v>
      </c>
      <c r="S90" s="399">
        <f t="shared" si="6"/>
        <v>16</v>
      </c>
      <c r="T90" s="399">
        <f t="shared" si="6"/>
        <v>17</v>
      </c>
      <c r="U90" s="399">
        <f t="shared" si="6"/>
        <v>18</v>
      </c>
      <c r="V90" s="399">
        <f t="shared" si="6"/>
        <v>19</v>
      </c>
      <c r="W90" s="399">
        <f t="shared" si="6"/>
        <v>20</v>
      </c>
      <c r="X90" s="399">
        <f t="shared" si="6"/>
        <v>21</v>
      </c>
      <c r="Y90" s="399">
        <f t="shared" si="6"/>
        <v>22</v>
      </c>
      <c r="Z90" s="399">
        <f t="shared" si="6"/>
        <v>23</v>
      </c>
      <c r="AA90" s="399">
        <f t="shared" si="6"/>
        <v>24</v>
      </c>
      <c r="AB90" s="399">
        <f t="shared" si="6"/>
        <v>25</v>
      </c>
    </row>
  </sheetData>
  <sheetProtection password="DE5A" sheet="1" objects="1" scenarios="1"/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2013_Bilans_kWh</vt:lpstr>
      <vt:lpstr>2013_Bilans_GWh</vt:lpstr>
      <vt:lpstr>2013_Proizvodnja_kWh</vt:lpstr>
      <vt:lpstr>2013_Proizvodnja_GWh</vt:lpstr>
      <vt:lpstr>2013_Potrosnja_kWh</vt:lpstr>
      <vt:lpstr>2013_Potrosnja_GWh</vt:lpstr>
      <vt:lpstr>2013_Deklarisano_GWh</vt:lpstr>
      <vt:lpstr>2013_Fizicki_GWh</vt:lpstr>
      <vt:lpstr>2013_Konzum_Dani</vt:lpstr>
      <vt:lpstr>2013_Konzum_Statistika</vt:lpstr>
      <vt:lpstr>2013_Odstupanje</vt:lpstr>
      <vt:lpstr>2013_Konzum_Statistika2</vt:lpstr>
      <vt:lpstr>Sheet1</vt:lpstr>
      <vt:lpstr>Sheet2</vt:lpstr>
      <vt:lpstr>Sheet3</vt:lpstr>
      <vt:lpstr>'2013_Bilans_GWh'!Print_Area</vt:lpstr>
      <vt:lpstr>'2013_Bilans_kWh'!Print_Area</vt:lpstr>
      <vt:lpstr>'2013_Deklarisano_GWh'!Print_Area</vt:lpstr>
      <vt:lpstr>'2013_Fizicki_GWh'!Print_Area</vt:lpstr>
      <vt:lpstr>'2013_Konzum_Statistika'!Print_Area</vt:lpstr>
      <vt:lpstr>'2013_Potrosnja_GWh'!Print_Area</vt:lpstr>
      <vt:lpstr>'2013_Potrosnja_kWh'!Print_Area</vt:lpstr>
      <vt:lpstr>'2013_Proizvodnja_GWh'!Print_Area</vt:lpstr>
      <vt:lpstr>'2013_Proizvodnja_kWh'!Print_Area</vt:lpstr>
      <vt:lpstr>'2013_Bilans_GWh'!Print_Area_MI</vt:lpstr>
      <vt:lpstr>'2013_Bilans_kWh'!Print_Area_MI</vt:lpstr>
      <vt:lpstr>'2013_Potrosnja_GWh'!Print_Area_MI</vt:lpstr>
      <vt:lpstr>'2013_Potrosnja_kWh'!Print_Area_MI</vt:lpstr>
      <vt:lpstr>'2013_Proizvodnja_GWh'!Print_Area_MI</vt:lpstr>
      <vt:lpstr>'2013_Proizvodnja_kWh'!Print_Area_MI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2014-03-13T13:57:54Z</dcterms:modified>
</cp:coreProperties>
</file>